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9525" tabRatio="651"/>
  </bookViews>
  <sheets>
    <sheet name="Példa" sheetId="10" r:id="rId1"/>
    <sheet name="Alul-túlt._ell.08. MÓD. " sheetId="5" r:id="rId2"/>
    <sheet name="Alul-túlt._ell.09. MÓD.  " sheetId="6" r:id="rId3"/>
    <sheet name="Alul-túlt._ell.10. MÓD. " sheetId="7" r:id="rId4"/>
    <sheet name="Alul-túlt._ell.11. MÓD." sheetId="8" r:id="rId5"/>
    <sheet name="Alul-túlt._ell.12.. MÓD." sheetId="9" r:id="rId6"/>
  </sheets>
  <definedNames>
    <definedName name="_xlnm.Print_Area" localSheetId="1">'Alul-túlt._ell.08. MÓD. '!$A$1:$M$34</definedName>
    <definedName name="_xlnm.Print_Area" localSheetId="2">'Alul-túlt._ell.09. MÓD.  '!$A$1:$M$34</definedName>
    <definedName name="_xlnm.Print_Area" localSheetId="3">'Alul-túlt._ell.10. MÓD. '!$A$1:$M$34</definedName>
    <definedName name="_xlnm.Print_Area" localSheetId="4">'Alul-túlt._ell.11. MÓD.'!$A$1:$M$34</definedName>
    <definedName name="_xlnm.Print_Area" localSheetId="5">'Alul-túlt._ell.12.. MÓD.'!$A$1:$M$34</definedName>
    <definedName name="_xlnm.Print_Area" localSheetId="0">Példa!$A$3:$M$35</definedName>
  </definedNames>
  <calcPr calcId="145621"/>
</workbook>
</file>

<file path=xl/calcChain.xml><?xml version="1.0" encoding="utf-8"?>
<calcChain xmlns="http://schemas.openxmlformats.org/spreadsheetml/2006/main">
  <c r="L42" i="10" l="1"/>
  <c r="J43" i="10"/>
  <c r="L43" i="10"/>
  <c r="K48" i="10"/>
  <c r="L48" i="10" s="1"/>
  <c r="M48" i="10"/>
  <c r="N48" i="10"/>
  <c r="N47" i="10"/>
  <c r="H31" i="10"/>
  <c r="B27" i="10"/>
  <c r="C27" i="10" s="1"/>
  <c r="B26" i="10"/>
  <c r="C26" i="10" s="1"/>
  <c r="B22" i="10"/>
  <c r="H18" i="10"/>
  <c r="H32" i="10" s="1"/>
  <c r="G18" i="10"/>
  <c r="G32" i="10" s="1"/>
  <c r="F18" i="10"/>
  <c r="F32" i="10" s="1"/>
  <c r="E18" i="10"/>
  <c r="E32" i="10" s="1"/>
  <c r="D18" i="10"/>
  <c r="D32" i="10" s="1"/>
  <c r="C18" i="10"/>
  <c r="C32" i="10" s="1"/>
  <c r="B18" i="10"/>
  <c r="B32" i="10" s="1"/>
  <c r="H17" i="10"/>
  <c r="G17" i="10"/>
  <c r="G15" i="10" s="1"/>
  <c r="F17" i="10"/>
  <c r="F15" i="10" s="1"/>
  <c r="E17" i="10"/>
  <c r="E15" i="10" s="1"/>
  <c r="D17" i="10"/>
  <c r="C17" i="10"/>
  <c r="C15" i="10" s="1"/>
  <c r="B17" i="10"/>
  <c r="B15" i="10" s="1"/>
  <c r="F16" i="10"/>
  <c r="E16" i="10"/>
  <c r="H15" i="10"/>
  <c r="D15" i="10"/>
  <c r="N12" i="10"/>
  <c r="I12" i="10"/>
  <c r="K12" i="10" s="1"/>
  <c r="N11" i="10"/>
  <c r="L7" i="10"/>
  <c r="J7" i="10"/>
  <c r="L6" i="10"/>
  <c r="L12" i="10" l="1"/>
  <c r="L17" i="10" s="1"/>
  <c r="L15" i="10" s="1"/>
  <c r="B16" i="10"/>
  <c r="C16" i="10"/>
  <c r="G16" i="10"/>
  <c r="B25" i="10"/>
  <c r="D16" i="10"/>
  <c r="H16" i="10"/>
  <c r="D26" i="10"/>
  <c r="D27" i="10"/>
  <c r="B24" i="10"/>
  <c r="K17" i="10"/>
  <c r="K15" i="10" s="1"/>
  <c r="K18" i="10"/>
  <c r="C22" i="10"/>
  <c r="B33" i="10"/>
  <c r="M12" i="10"/>
  <c r="J12" i="10"/>
  <c r="I17" i="10"/>
  <c r="I15" i="10" s="1"/>
  <c r="I18" i="10"/>
  <c r="N11" i="9"/>
  <c r="N10" i="9"/>
  <c r="M11" i="9"/>
  <c r="N11" i="8"/>
  <c r="N10" i="8"/>
  <c r="L11" i="8"/>
  <c r="M11" i="8" s="1"/>
  <c r="N11" i="7"/>
  <c r="N10" i="7"/>
  <c r="K11" i="7"/>
  <c r="L11" i="7" s="1"/>
  <c r="N11" i="6"/>
  <c r="N10" i="6"/>
  <c r="J11" i="6"/>
  <c r="K11" i="6" s="1"/>
  <c r="L11" i="6" s="1"/>
  <c r="M11" i="6" s="1"/>
  <c r="H30" i="9"/>
  <c r="C26" i="9"/>
  <c r="B26" i="9"/>
  <c r="B25" i="9"/>
  <c r="C25" i="9" s="1"/>
  <c r="B21" i="9"/>
  <c r="B32" i="9" s="1"/>
  <c r="H17" i="9"/>
  <c r="H31" i="9" s="1"/>
  <c r="G17" i="9"/>
  <c r="G31" i="9" s="1"/>
  <c r="F17" i="9"/>
  <c r="F31" i="9" s="1"/>
  <c r="E17" i="9"/>
  <c r="E31" i="9" s="1"/>
  <c r="D17" i="9"/>
  <c r="D31" i="9" s="1"/>
  <c r="C17" i="9"/>
  <c r="C31" i="9" s="1"/>
  <c r="B17" i="9"/>
  <c r="B31" i="9" s="1"/>
  <c r="H16" i="9"/>
  <c r="H14" i="9" s="1"/>
  <c r="G16" i="9"/>
  <c r="G14" i="9" s="1"/>
  <c r="F16" i="9"/>
  <c r="E16" i="9"/>
  <c r="D16" i="9"/>
  <c r="D14" i="9" s="1"/>
  <c r="C16" i="9"/>
  <c r="C14" i="9" s="1"/>
  <c r="B16" i="9"/>
  <c r="G15" i="9"/>
  <c r="F15" i="9"/>
  <c r="C15" i="9"/>
  <c r="F14" i="9"/>
  <c r="E14" i="9"/>
  <c r="B14" i="9"/>
  <c r="L6" i="9"/>
  <c r="J6" i="9"/>
  <c r="L5" i="9"/>
  <c r="H30" i="8"/>
  <c r="B26" i="8"/>
  <c r="C26" i="8" s="1"/>
  <c r="B25" i="8"/>
  <c r="C25" i="8" s="1"/>
  <c r="B21" i="8"/>
  <c r="H17" i="8"/>
  <c r="H31" i="8" s="1"/>
  <c r="G17" i="8"/>
  <c r="G15" i="8" s="1"/>
  <c r="F17" i="8"/>
  <c r="F31" i="8" s="1"/>
  <c r="E17" i="8"/>
  <c r="E31" i="8" s="1"/>
  <c r="D17" i="8"/>
  <c r="D31" i="8" s="1"/>
  <c r="C17" i="8"/>
  <c r="C31" i="8" s="1"/>
  <c r="B17" i="8"/>
  <c r="B31" i="8" s="1"/>
  <c r="H16" i="8"/>
  <c r="G16" i="8"/>
  <c r="G14" i="8" s="1"/>
  <c r="F16" i="8"/>
  <c r="F14" i="8" s="1"/>
  <c r="E16" i="8"/>
  <c r="D16" i="8"/>
  <c r="C16" i="8"/>
  <c r="C14" i="8" s="1"/>
  <c r="B16" i="8"/>
  <c r="B14" i="8" s="1"/>
  <c r="F15" i="8"/>
  <c r="E15" i="8"/>
  <c r="H14" i="8"/>
  <c r="E14" i="8"/>
  <c r="D14" i="8"/>
  <c r="L6" i="8"/>
  <c r="J6" i="8"/>
  <c r="L5" i="8"/>
  <c r="H30" i="7"/>
  <c r="B26" i="7"/>
  <c r="C26" i="7" s="1"/>
  <c r="B25" i="7"/>
  <c r="C25" i="7" s="1"/>
  <c r="B21" i="7"/>
  <c r="H17" i="7"/>
  <c r="H31" i="7" s="1"/>
  <c r="G17" i="7"/>
  <c r="G31" i="7" s="1"/>
  <c r="F17" i="7"/>
  <c r="F31" i="7" s="1"/>
  <c r="E17" i="7"/>
  <c r="E31" i="7" s="1"/>
  <c r="D17" i="7"/>
  <c r="D31" i="7" s="1"/>
  <c r="C17" i="7"/>
  <c r="C15" i="7" s="1"/>
  <c r="B17" i="7"/>
  <c r="B31" i="7" s="1"/>
  <c r="H16" i="7"/>
  <c r="H14" i="7" s="1"/>
  <c r="G16" i="7"/>
  <c r="G14" i="7" s="1"/>
  <c r="F16" i="7"/>
  <c r="F14" i="7" s="1"/>
  <c r="E16" i="7"/>
  <c r="E14" i="7" s="1"/>
  <c r="D16" i="7"/>
  <c r="D14" i="7" s="1"/>
  <c r="C16" i="7"/>
  <c r="C14" i="7" s="1"/>
  <c r="B16" i="7"/>
  <c r="B14" i="7" s="1"/>
  <c r="G15" i="7"/>
  <c r="L6" i="7"/>
  <c r="J6" i="7"/>
  <c r="L5" i="7"/>
  <c r="H30" i="6"/>
  <c r="B26" i="6"/>
  <c r="C26" i="6" s="1"/>
  <c r="D26" i="6" s="1"/>
  <c r="B25" i="6"/>
  <c r="C25" i="6" s="1"/>
  <c r="B21" i="6"/>
  <c r="H17" i="6"/>
  <c r="H31" i="6" s="1"/>
  <c r="G17" i="6"/>
  <c r="G31" i="6" s="1"/>
  <c r="F17" i="6"/>
  <c r="F31" i="6" s="1"/>
  <c r="E17" i="6"/>
  <c r="E31" i="6" s="1"/>
  <c r="D17" i="6"/>
  <c r="D31" i="6" s="1"/>
  <c r="C17" i="6"/>
  <c r="C31" i="6" s="1"/>
  <c r="B17" i="6"/>
  <c r="B31" i="6" s="1"/>
  <c r="H16" i="6"/>
  <c r="H14" i="6" s="1"/>
  <c r="G16" i="6"/>
  <c r="G14" i="6" s="1"/>
  <c r="F16" i="6"/>
  <c r="E16" i="6"/>
  <c r="E14" i="6" s="1"/>
  <c r="D16" i="6"/>
  <c r="D14" i="6" s="1"/>
  <c r="C16" i="6"/>
  <c r="C14" i="6" s="1"/>
  <c r="B16" i="6"/>
  <c r="B14" i="6" s="1"/>
  <c r="F14" i="6"/>
  <c r="L6" i="6"/>
  <c r="J6" i="6"/>
  <c r="L5" i="6"/>
  <c r="N11" i="5"/>
  <c r="N10" i="5"/>
  <c r="B25" i="5"/>
  <c r="C25" i="5" s="1"/>
  <c r="H17" i="5"/>
  <c r="I11" i="5"/>
  <c r="L11" i="5" s="1"/>
  <c r="M11" i="7" l="1"/>
  <c r="C31" i="7"/>
  <c r="L18" i="10"/>
  <c r="L32" i="10" s="1"/>
  <c r="J17" i="10"/>
  <c r="J15" i="10" s="1"/>
  <c r="J18" i="10"/>
  <c r="C33" i="10"/>
  <c r="D22" i="10"/>
  <c r="M18" i="10"/>
  <c r="M17" i="10"/>
  <c r="M15" i="10" s="1"/>
  <c r="K32" i="10"/>
  <c r="K16" i="10"/>
  <c r="C25" i="10"/>
  <c r="C24" i="10"/>
  <c r="I16" i="10"/>
  <c r="I32" i="10"/>
  <c r="D25" i="10"/>
  <c r="E27" i="10"/>
  <c r="E26" i="10"/>
  <c r="D24" i="10"/>
  <c r="B15" i="8"/>
  <c r="B15" i="9"/>
  <c r="D15" i="9"/>
  <c r="H15" i="9"/>
  <c r="E15" i="9"/>
  <c r="G31" i="8"/>
  <c r="B15" i="7"/>
  <c r="F15" i="7"/>
  <c r="B32" i="7"/>
  <c r="G15" i="6"/>
  <c r="C15" i="6"/>
  <c r="D15" i="6"/>
  <c r="B32" i="6"/>
  <c r="C15" i="8"/>
  <c r="B32" i="8"/>
  <c r="D15" i="8"/>
  <c r="H15" i="8"/>
  <c r="D15" i="7"/>
  <c r="H15" i="7"/>
  <c r="E15" i="7"/>
  <c r="I17" i="5"/>
  <c r="H15" i="6"/>
  <c r="E15" i="6"/>
  <c r="B15" i="6"/>
  <c r="F15" i="6"/>
  <c r="I17" i="9"/>
  <c r="I16" i="9"/>
  <c r="I14" i="9" s="1"/>
  <c r="D25" i="9"/>
  <c r="D26" i="9"/>
  <c r="B23" i="9"/>
  <c r="B24" i="9"/>
  <c r="C21" i="9"/>
  <c r="I17" i="8"/>
  <c r="I16" i="8"/>
  <c r="I14" i="8" s="1"/>
  <c r="C23" i="8"/>
  <c r="D25" i="8"/>
  <c r="D26" i="8"/>
  <c r="B23" i="8"/>
  <c r="B24" i="8"/>
  <c r="C21" i="8"/>
  <c r="C23" i="7"/>
  <c r="D25" i="7"/>
  <c r="I17" i="7"/>
  <c r="I16" i="7"/>
  <c r="I14" i="7" s="1"/>
  <c r="D26" i="7"/>
  <c r="B23" i="7"/>
  <c r="B24" i="7"/>
  <c r="C21" i="7"/>
  <c r="C23" i="6"/>
  <c r="D25" i="6"/>
  <c r="E26" i="6"/>
  <c r="B23" i="6"/>
  <c r="B24" i="6"/>
  <c r="C21" i="6"/>
  <c r="C24" i="6"/>
  <c r="I16" i="6"/>
  <c r="I14" i="6" s="1"/>
  <c r="M16" i="6"/>
  <c r="M14" i="6" s="1"/>
  <c r="I17" i="6"/>
  <c r="M17" i="6"/>
  <c r="L16" i="5"/>
  <c r="M11" i="5"/>
  <c r="J11" i="5"/>
  <c r="L17" i="5"/>
  <c r="K11" i="5"/>
  <c r="I16" i="5"/>
  <c r="L5" i="5"/>
  <c r="L16" i="10" l="1"/>
  <c r="M16" i="10"/>
  <c r="M32" i="10"/>
  <c r="J32" i="10"/>
  <c r="J16" i="10"/>
  <c r="F26" i="10"/>
  <c r="E25" i="10"/>
  <c r="F27" i="10"/>
  <c r="D33" i="10"/>
  <c r="E22" i="10"/>
  <c r="E24" i="10" s="1"/>
  <c r="C32" i="9"/>
  <c r="D21" i="9"/>
  <c r="D23" i="9"/>
  <c r="E25" i="9"/>
  <c r="M17" i="9"/>
  <c r="M16" i="9"/>
  <c r="M14" i="9" s="1"/>
  <c r="I31" i="9"/>
  <c r="I15" i="9"/>
  <c r="C23" i="9"/>
  <c r="L17" i="9"/>
  <c r="L16" i="9"/>
  <c r="L14" i="9" s="1"/>
  <c r="J17" i="9"/>
  <c r="J16" i="9"/>
  <c r="J14" i="9" s="1"/>
  <c r="E26" i="9"/>
  <c r="D24" i="9"/>
  <c r="C24" i="9"/>
  <c r="K17" i="9"/>
  <c r="K16" i="9"/>
  <c r="K14" i="9" s="1"/>
  <c r="J17" i="8"/>
  <c r="J16" i="8"/>
  <c r="J14" i="8" s="1"/>
  <c r="K17" i="8"/>
  <c r="K16" i="8"/>
  <c r="K14" i="8" s="1"/>
  <c r="E26" i="8"/>
  <c r="D24" i="8"/>
  <c r="C32" i="8"/>
  <c r="D21" i="8"/>
  <c r="C24" i="8"/>
  <c r="M17" i="8"/>
  <c r="M16" i="8"/>
  <c r="M14" i="8" s="1"/>
  <c r="I31" i="8"/>
  <c r="I15" i="8"/>
  <c r="L17" i="8"/>
  <c r="L16" i="8"/>
  <c r="L14" i="8" s="1"/>
  <c r="E25" i="8"/>
  <c r="D23" i="8"/>
  <c r="K17" i="7"/>
  <c r="K16" i="7"/>
  <c r="K14" i="7" s="1"/>
  <c r="E25" i="7"/>
  <c r="D23" i="7"/>
  <c r="D24" i="7"/>
  <c r="E26" i="7"/>
  <c r="J16" i="7"/>
  <c r="J14" i="7" s="1"/>
  <c r="J17" i="7"/>
  <c r="D21" i="7"/>
  <c r="C32" i="7"/>
  <c r="C24" i="7"/>
  <c r="L17" i="7"/>
  <c r="L16" i="7"/>
  <c r="L14" i="7" s="1"/>
  <c r="M17" i="7"/>
  <c r="M16" i="7"/>
  <c r="M14" i="7" s="1"/>
  <c r="I31" i="7"/>
  <c r="I15" i="7"/>
  <c r="L17" i="6"/>
  <c r="L16" i="6"/>
  <c r="L14" i="6" s="1"/>
  <c r="K17" i="6"/>
  <c r="K16" i="6"/>
  <c r="K14" i="6" s="1"/>
  <c r="J17" i="6"/>
  <c r="J16" i="6"/>
  <c r="J14" i="6" s="1"/>
  <c r="M31" i="6"/>
  <c r="M15" i="6"/>
  <c r="F26" i="6"/>
  <c r="I31" i="6"/>
  <c r="I15" i="6"/>
  <c r="C32" i="6"/>
  <c r="D21" i="6"/>
  <c r="E25" i="6"/>
  <c r="D23" i="6"/>
  <c r="K17" i="5"/>
  <c r="K31" i="5" s="1"/>
  <c r="K16" i="5"/>
  <c r="K14" i="5" s="1"/>
  <c r="J16" i="5"/>
  <c r="J14" i="5" s="1"/>
  <c r="J17" i="5"/>
  <c r="J31" i="5" s="1"/>
  <c r="M16" i="5"/>
  <c r="M14" i="5" s="1"/>
  <c r="M17" i="5"/>
  <c r="M15" i="5" s="1"/>
  <c r="H30" i="5"/>
  <c r="B26" i="5"/>
  <c r="C26" i="5" s="1"/>
  <c r="D25" i="5"/>
  <c r="E25" i="5" s="1"/>
  <c r="B21" i="5"/>
  <c r="L31" i="5"/>
  <c r="I31" i="5"/>
  <c r="H31" i="5"/>
  <c r="G17" i="5"/>
  <c r="G31" i="5" s="1"/>
  <c r="F17" i="5"/>
  <c r="F31" i="5" s="1"/>
  <c r="E17" i="5"/>
  <c r="E31" i="5" s="1"/>
  <c r="D17" i="5"/>
  <c r="D31" i="5" s="1"/>
  <c r="C17" i="5"/>
  <c r="C31" i="5" s="1"/>
  <c r="B17" i="5"/>
  <c r="B31" i="5" s="1"/>
  <c r="L14" i="5"/>
  <c r="I14" i="5"/>
  <c r="H16" i="5"/>
  <c r="H14" i="5" s="1"/>
  <c r="G16" i="5"/>
  <c r="G14" i="5" s="1"/>
  <c r="F16" i="5"/>
  <c r="F14" i="5" s="1"/>
  <c r="E16" i="5"/>
  <c r="E14" i="5" s="1"/>
  <c r="D16" i="5"/>
  <c r="D14" i="5" s="1"/>
  <c r="C16" i="5"/>
  <c r="C14" i="5" s="1"/>
  <c r="B16" i="5"/>
  <c r="B14" i="5" s="1"/>
  <c r="L15" i="5"/>
  <c r="I15" i="5"/>
  <c r="H15" i="5"/>
  <c r="G15" i="5"/>
  <c r="L6" i="5"/>
  <c r="J6" i="5"/>
  <c r="G27" i="10" l="1"/>
  <c r="E33" i="10"/>
  <c r="F22" i="10"/>
  <c r="F24" i="10" s="1"/>
  <c r="G26" i="10"/>
  <c r="K15" i="5"/>
  <c r="M31" i="5"/>
  <c r="D15" i="5"/>
  <c r="C15" i="5"/>
  <c r="J15" i="5"/>
  <c r="K15" i="9"/>
  <c r="K31" i="9"/>
  <c r="F26" i="9"/>
  <c r="J31" i="9"/>
  <c r="J15" i="9"/>
  <c r="F25" i="9"/>
  <c r="M15" i="9"/>
  <c r="M31" i="9"/>
  <c r="L31" i="9"/>
  <c r="L15" i="9"/>
  <c r="D32" i="9"/>
  <c r="E21" i="9"/>
  <c r="E24" i="9" s="1"/>
  <c r="J31" i="8"/>
  <c r="J15" i="8"/>
  <c r="K15" i="8"/>
  <c r="K31" i="8"/>
  <c r="L31" i="8"/>
  <c r="L15" i="8"/>
  <c r="F26" i="8"/>
  <c r="F25" i="8"/>
  <c r="M31" i="8"/>
  <c r="M15" i="8"/>
  <c r="D32" i="8"/>
  <c r="E21" i="8"/>
  <c r="K31" i="7"/>
  <c r="K15" i="7"/>
  <c r="L31" i="7"/>
  <c r="L15" i="7"/>
  <c r="D32" i="7"/>
  <c r="E21" i="7"/>
  <c r="F25" i="7"/>
  <c r="M15" i="7"/>
  <c r="M31" i="7"/>
  <c r="J31" i="7"/>
  <c r="J15" i="7"/>
  <c r="F26" i="7"/>
  <c r="E24" i="7"/>
  <c r="K15" i="6"/>
  <c r="K31" i="6"/>
  <c r="F25" i="6"/>
  <c r="J15" i="6"/>
  <c r="J31" i="6"/>
  <c r="L31" i="6"/>
  <c r="L15" i="6"/>
  <c r="D32" i="6"/>
  <c r="E21" i="6"/>
  <c r="D24" i="6"/>
  <c r="G26" i="6"/>
  <c r="E15" i="5"/>
  <c r="B15" i="5"/>
  <c r="F15" i="5"/>
  <c r="B32" i="5"/>
  <c r="F25" i="5"/>
  <c r="D26" i="5"/>
  <c r="C21" i="5"/>
  <c r="C24" i="5" s="1"/>
  <c r="B23" i="5"/>
  <c r="B24" i="5"/>
  <c r="H27" i="10" l="1"/>
  <c r="F33" i="10"/>
  <c r="G22" i="10"/>
  <c r="H26" i="10"/>
  <c r="F25" i="10"/>
  <c r="F24" i="9"/>
  <c r="G26" i="9"/>
  <c r="E23" i="9"/>
  <c r="G25" i="9"/>
  <c r="F23" i="9"/>
  <c r="E32" i="9"/>
  <c r="F21" i="9"/>
  <c r="F24" i="8"/>
  <c r="G26" i="8"/>
  <c r="E32" i="8"/>
  <c r="F21" i="8"/>
  <c r="E23" i="8"/>
  <c r="G25" i="8"/>
  <c r="F23" i="8"/>
  <c r="E24" i="8"/>
  <c r="G25" i="7"/>
  <c r="F23" i="7"/>
  <c r="E32" i="7"/>
  <c r="F21" i="7"/>
  <c r="F24" i="7"/>
  <c r="G26" i="7"/>
  <c r="E23" i="7"/>
  <c r="G25" i="6"/>
  <c r="F23" i="6"/>
  <c r="E32" i="6"/>
  <c r="F21" i="6"/>
  <c r="E24" i="6"/>
  <c r="H26" i="6"/>
  <c r="I26" i="6" s="1"/>
  <c r="E23" i="6"/>
  <c r="E26" i="5"/>
  <c r="C32" i="5"/>
  <c r="C23" i="5"/>
  <c r="D21" i="5"/>
  <c r="D24" i="5" s="1"/>
  <c r="G25" i="5"/>
  <c r="I26" i="10" l="1"/>
  <c r="I27" i="10"/>
  <c r="G33" i="10"/>
  <c r="H22" i="10"/>
  <c r="H24" i="10" s="1"/>
  <c r="G24" i="10"/>
  <c r="G25" i="10"/>
  <c r="G23" i="9"/>
  <c r="H25" i="9"/>
  <c r="F32" i="9"/>
  <c r="G21" i="9"/>
  <c r="G24" i="9"/>
  <c r="H26" i="9"/>
  <c r="H25" i="8"/>
  <c r="I25" i="8" s="1"/>
  <c r="J25" i="8" s="1"/>
  <c r="K25" i="8" s="1"/>
  <c r="G24" i="8"/>
  <c r="H26" i="8"/>
  <c r="I26" i="8" s="1"/>
  <c r="J26" i="8" s="1"/>
  <c r="K26" i="8" s="1"/>
  <c r="F32" i="8"/>
  <c r="G21" i="8"/>
  <c r="H26" i="7"/>
  <c r="I26" i="7" s="1"/>
  <c r="J26" i="7" s="1"/>
  <c r="G23" i="7"/>
  <c r="H25" i="7"/>
  <c r="I25" i="7" s="1"/>
  <c r="J25" i="7" s="1"/>
  <c r="F32" i="7"/>
  <c r="G21" i="7"/>
  <c r="H25" i="6"/>
  <c r="I25" i="6" s="1"/>
  <c r="F32" i="6"/>
  <c r="G21" i="6"/>
  <c r="G23" i="6" s="1"/>
  <c r="F24" i="6"/>
  <c r="H25" i="5"/>
  <c r="I25" i="5" s="1"/>
  <c r="J25" i="5" s="1"/>
  <c r="K25" i="5" s="1"/>
  <c r="L25" i="5" s="1"/>
  <c r="M25" i="5" s="1"/>
  <c r="N25" i="5" s="1"/>
  <c r="D32" i="5"/>
  <c r="E21" i="5"/>
  <c r="E24" i="5" s="1"/>
  <c r="D23" i="5"/>
  <c r="F26" i="5"/>
  <c r="H25" i="10" l="1"/>
  <c r="J27" i="10"/>
  <c r="H33" i="10"/>
  <c r="I22" i="10"/>
  <c r="I25" i="10" s="1"/>
  <c r="H29" i="10"/>
  <c r="H30" i="10"/>
  <c r="J26" i="10"/>
  <c r="G32" i="9"/>
  <c r="H21" i="9"/>
  <c r="H24" i="9"/>
  <c r="I26" i="9"/>
  <c r="H23" i="9"/>
  <c r="I25" i="9"/>
  <c r="G32" i="8"/>
  <c r="H21" i="8"/>
  <c r="H23" i="8"/>
  <c r="G23" i="8"/>
  <c r="H24" i="8"/>
  <c r="G32" i="7"/>
  <c r="H21" i="7"/>
  <c r="H24" i="7"/>
  <c r="G24" i="7"/>
  <c r="H23" i="7"/>
  <c r="J26" i="6"/>
  <c r="G32" i="6"/>
  <c r="H21" i="6"/>
  <c r="H23" i="6" s="1"/>
  <c r="G24" i="6"/>
  <c r="G26" i="5"/>
  <c r="F21" i="5"/>
  <c r="F24" i="5" s="1"/>
  <c r="E32" i="5"/>
  <c r="E23" i="5"/>
  <c r="J24" i="10" l="1"/>
  <c r="K26" i="10"/>
  <c r="I33" i="10"/>
  <c r="J22" i="10"/>
  <c r="I24" i="10"/>
  <c r="K27" i="10"/>
  <c r="I24" i="9"/>
  <c r="J26" i="9"/>
  <c r="J25" i="9"/>
  <c r="H28" i="9"/>
  <c r="H32" i="9"/>
  <c r="H29" i="9"/>
  <c r="I21" i="9"/>
  <c r="H32" i="8"/>
  <c r="H29" i="8"/>
  <c r="I21" i="8"/>
  <c r="H28" i="8"/>
  <c r="I23" i="8"/>
  <c r="H32" i="7"/>
  <c r="H29" i="7"/>
  <c r="I21" i="7"/>
  <c r="H28" i="7"/>
  <c r="I24" i="7"/>
  <c r="J25" i="6"/>
  <c r="H28" i="6"/>
  <c r="H32" i="6"/>
  <c r="I21" i="6"/>
  <c r="H29" i="6"/>
  <c r="H24" i="6"/>
  <c r="K26" i="6"/>
  <c r="H26" i="5"/>
  <c r="I26" i="5" s="1"/>
  <c r="J26" i="5" s="1"/>
  <c r="K26" i="5" s="1"/>
  <c r="L26" i="5" s="1"/>
  <c r="M26" i="5" s="1"/>
  <c r="N26" i="5" s="1"/>
  <c r="F32" i="5"/>
  <c r="G21" i="5"/>
  <c r="F23" i="5"/>
  <c r="J33" i="10" l="1"/>
  <c r="K22" i="10"/>
  <c r="K25" i="10"/>
  <c r="L27" i="10"/>
  <c r="J25" i="10"/>
  <c r="K24" i="10"/>
  <c r="L26" i="10"/>
  <c r="I32" i="9"/>
  <c r="J21" i="9"/>
  <c r="J23" i="9"/>
  <c r="K25" i="9"/>
  <c r="I23" i="9"/>
  <c r="J24" i="9"/>
  <c r="K26" i="9"/>
  <c r="J24" i="8"/>
  <c r="I32" i="8"/>
  <c r="J21" i="8"/>
  <c r="I24" i="8"/>
  <c r="J23" i="8"/>
  <c r="K26" i="7"/>
  <c r="J23" i="7"/>
  <c r="K25" i="7"/>
  <c r="I32" i="7"/>
  <c r="J21" i="7"/>
  <c r="I23" i="7"/>
  <c r="K25" i="6"/>
  <c r="L26" i="6"/>
  <c r="I32" i="6"/>
  <c r="J21" i="6"/>
  <c r="I24" i="6"/>
  <c r="I23" i="6"/>
  <c r="G32" i="5"/>
  <c r="H21" i="5"/>
  <c r="H24" i="5" s="1"/>
  <c r="G23" i="5"/>
  <c r="G24" i="5"/>
  <c r="N63" i="10" l="1"/>
  <c r="M27" i="10"/>
  <c r="M26" i="10"/>
  <c r="K33" i="10"/>
  <c r="L22" i="10"/>
  <c r="L24" i="10" s="1"/>
  <c r="L25" i="9"/>
  <c r="K24" i="9"/>
  <c r="L26" i="9"/>
  <c r="J32" i="9"/>
  <c r="K21" i="9"/>
  <c r="L25" i="8"/>
  <c r="K24" i="8"/>
  <c r="L26" i="8"/>
  <c r="J32" i="8"/>
  <c r="K21" i="8"/>
  <c r="L25" i="7"/>
  <c r="J32" i="7"/>
  <c r="K21" i="7"/>
  <c r="L26" i="7"/>
  <c r="J24" i="7"/>
  <c r="M26" i="6"/>
  <c r="K23" i="6"/>
  <c r="L25" i="6"/>
  <c r="J32" i="6"/>
  <c r="K21" i="6"/>
  <c r="J24" i="6"/>
  <c r="J23" i="6"/>
  <c r="H32" i="5"/>
  <c r="I21" i="5"/>
  <c r="I24" i="5" s="1"/>
  <c r="H28" i="5"/>
  <c r="H29" i="5"/>
  <c r="H23" i="5"/>
  <c r="N62" i="10" l="1"/>
  <c r="N26" i="10"/>
  <c r="L33" i="10"/>
  <c r="M22" i="10"/>
  <c r="M33" i="10" s="1"/>
  <c r="N27" i="10"/>
  <c r="L25" i="10"/>
  <c r="K32" i="9"/>
  <c r="L21" i="9"/>
  <c r="L23" i="9"/>
  <c r="M25" i="9"/>
  <c r="M26" i="9"/>
  <c r="K23" i="9"/>
  <c r="K32" i="8"/>
  <c r="L21" i="8"/>
  <c r="L23" i="8"/>
  <c r="M25" i="8"/>
  <c r="K23" i="8"/>
  <c r="L24" i="8"/>
  <c r="M26" i="8"/>
  <c r="L24" i="7"/>
  <c r="M26" i="7"/>
  <c r="N26" i="7" s="1"/>
  <c r="L23" i="7"/>
  <c r="M25" i="7"/>
  <c r="K32" i="7"/>
  <c r="L21" i="7"/>
  <c r="K24" i="7"/>
  <c r="K23" i="7"/>
  <c r="M25" i="6"/>
  <c r="N26" i="6"/>
  <c r="L21" i="6"/>
  <c r="K32" i="6"/>
  <c r="K24" i="6"/>
  <c r="J21" i="5"/>
  <c r="I32" i="5"/>
  <c r="I23" i="5"/>
  <c r="M25" i="10" l="1"/>
  <c r="M24" i="10"/>
  <c r="M24" i="9"/>
  <c r="N26" i="9"/>
  <c r="L32" i="9"/>
  <c r="M21" i="9"/>
  <c r="M32" i="9" s="1"/>
  <c r="L24" i="9"/>
  <c r="M23" i="9"/>
  <c r="N25" i="9"/>
  <c r="M24" i="8"/>
  <c r="N26" i="8"/>
  <c r="L32" i="8"/>
  <c r="M21" i="8"/>
  <c r="M32" i="8" s="1"/>
  <c r="M23" i="8"/>
  <c r="N25" i="8"/>
  <c r="M23" i="7"/>
  <c r="N25" i="7"/>
  <c r="M21" i="7"/>
  <c r="M32" i="7" s="1"/>
  <c r="L32" i="7"/>
  <c r="M24" i="7"/>
  <c r="N25" i="6"/>
  <c r="L32" i="6"/>
  <c r="M21" i="6"/>
  <c r="L24" i="6"/>
  <c r="L23" i="6"/>
  <c r="J32" i="5"/>
  <c r="K21" i="5"/>
  <c r="K24" i="5" s="1"/>
  <c r="J23" i="5"/>
  <c r="J24" i="5"/>
  <c r="M32" i="6" l="1"/>
  <c r="M24" i="6"/>
  <c r="M23" i="6"/>
  <c r="L21" i="5"/>
  <c r="L24" i="5" s="1"/>
  <c r="K32" i="5"/>
  <c r="K23" i="5"/>
  <c r="L32" i="5" l="1"/>
  <c r="M21" i="5"/>
  <c r="M24" i="5" s="1"/>
  <c r="L23" i="5"/>
  <c r="M32" i="5" l="1"/>
  <c r="M23" i="5"/>
</calcChain>
</file>

<file path=xl/comments1.xml><?xml version="1.0" encoding="utf-8"?>
<comments xmlns="http://schemas.openxmlformats.org/spreadsheetml/2006/main">
  <authors>
    <author>Bodnár Mária</author>
  </authors>
  <commentList>
    <comment ref="I11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7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7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Bodnár Mária</author>
  </authors>
  <commentList>
    <comment ref="I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Bodnár Mária</author>
  </authors>
  <commentList>
    <comment ref="J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Bodnár Mária</author>
  </authors>
  <commentList>
    <comment ref="K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Bodnár Mária</author>
  </authors>
  <commentList>
    <comment ref="L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Bodnár Mária</author>
  </authors>
  <commentList>
    <comment ref="M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<sst xmlns="http://schemas.openxmlformats.org/spreadsheetml/2006/main" count="437" uniqueCount="40">
  <si>
    <t>Szerződött partner:</t>
  </si>
  <si>
    <t>Anyagáram:</t>
  </si>
  <si>
    <t>Vállalt mennyiség (kg)</t>
  </si>
  <si>
    <t>túlt.</t>
  </si>
  <si>
    <t>Időszak:</t>
  </si>
  <si>
    <t>alult.</t>
  </si>
  <si>
    <t>Tervezési időszakok Teljesítése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</si>
  <si>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</si>
  <si>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</si>
  <si>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</si>
  <si>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</si>
  <si>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</si>
  <si>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</si>
  <si>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</si>
  <si>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</si>
  <si>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</si>
  <si>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</si>
  <si>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</si>
  <si>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</si>
  <si>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Teljesítés</t>
  </si>
  <si>
    <t>95% arány</t>
  </si>
  <si>
    <t>110% arány</t>
  </si>
  <si>
    <t>JAN–</t>
  </si>
  <si>
    <r>
      <t xml:space="preserve">Teljesítés </t>
    </r>
    <r>
      <rPr>
        <b/>
        <sz val="12"/>
        <rFont val="Symbol"/>
        <family val="1"/>
        <charset val="2"/>
      </rPr>
      <t>S</t>
    </r>
  </si>
  <si>
    <t>75% arány</t>
  </si>
  <si>
    <t>Havi 110% fölötti eltérés</t>
  </si>
  <si>
    <r>
      <t xml:space="preserve">110% fölötti eltérés </t>
    </r>
    <r>
      <rPr>
        <b/>
        <sz val="12"/>
        <rFont val="Symbol"/>
        <family val="1"/>
        <charset val="2"/>
      </rPr>
      <t>S</t>
    </r>
  </si>
  <si>
    <t xml:space="preserve">1/12 </t>
  </si>
  <si>
    <t>Módosítás időarányos</t>
  </si>
  <si>
    <t>Módosítás összesen figyelembe vehető hónapban</t>
  </si>
  <si>
    <t>Alul és -túlteljesítés ellenőrzés(kg)(-ha a 10-havi váll.menny. módosítását elfogadtuk)</t>
  </si>
  <si>
    <t>Alul és -túlteljesítés ellenőrzés(kg)(-ha a 09-havi váll.menny. módosítását elfogadtuk)</t>
  </si>
  <si>
    <t>Alul és -túlteljesítés ellenőrzés(kg)(-ha a 08-havi váll.menny. módosítását elfogadtuk)</t>
  </si>
  <si>
    <t>Alul és -túlteljesítés ellenőrzés(kg)(-ha a 11-havi váll.menny. módosítását elfogadtuk)</t>
  </si>
  <si>
    <t>Módosítás összesen, a figyelembe vehető hónapban</t>
  </si>
  <si>
    <t>Alult.</t>
  </si>
  <si>
    <t xml:space="preserve"> </t>
  </si>
  <si>
    <r>
      <rPr>
        <b/>
        <i/>
        <u/>
        <sz val="20"/>
        <rFont val="Arial"/>
        <family val="2"/>
        <charset val="238"/>
      </rPr>
      <t>Példa: A</t>
    </r>
    <r>
      <rPr>
        <i/>
        <sz val="20"/>
        <rFont val="Arial"/>
        <family val="2"/>
        <charset val="238"/>
      </rPr>
      <t xml:space="preserve"> Közszolgáltató Kft 2013-ra 12.000 t PET hasznosítását vállalta. 2013.08.01-vel módosítani kívánja vállalását és évi 20.000 t vállal. ( a vállalás +8.000 t növekedést jelent amit augusztustól havi emelt időarányos mennyiséggel vehet figyelembe (110% max 2860 kg a korábbi 1100kg helyett))</t>
    </r>
  </si>
  <si>
    <r>
      <rPr>
        <b/>
        <i/>
        <u/>
        <sz val="20"/>
        <rFont val="Arial"/>
        <family val="2"/>
        <charset val="238"/>
      </rPr>
      <t>Példa:</t>
    </r>
    <r>
      <rPr>
        <i/>
        <sz val="20"/>
        <rFont val="Arial"/>
        <family val="2"/>
        <charset val="238"/>
      </rPr>
      <t xml:space="preserve"> Közszolgáltató Kft 2013-ra 20.000 t Papír(hullám) hasznosítását vállalta. 2013.10.01-vel módosítani kívánja vállalását és évi 17.000 t vállal. ( a vállalás -3.000 t csökkenést jelent amit októbertől havi csökkentett időarányos mennyiséggel vehet figyelembe (110% max 733 kg a korábbi 1833 kg helyett))</t>
    </r>
  </si>
  <si>
    <t>Alul és -túlteljesítés ellenőrzés(kg)(-ha a 12-havi váll.menny. módosítását elfogadtuk)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</si>
</sst>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23" x14ac:knownFonts="1">
    <font>
      <sz val="10"/>
      <name val="Arial"/>
    </font>
    <font>
      <b/>
      <sz val="26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  <charset val="238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  <charset val="238"/>
    </font>
    <font>
      <b/>
      <sz val="12"/>
      <name val="Symbol"/>
      <family val="1"/>
      <charset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8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i/>
      <sz val="20"/>
      <name val="Arial"/>
      <family val="2"/>
      <charset val="238"/>
    </font>
    <font>
      <b/>
      <i/>
      <u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3" fontId="6" fillId="5" borderId="5" xfId="0" applyNumberFormat="1" applyFont="1" applyFill="1" applyBorder="1" applyProtection="1">
      <protection locked="0"/>
    </xf>
    <xf numFmtId="0" fontId="7" fillId="3" borderId="6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9" fillId="0" borderId="7" xfId="0" applyFont="1" applyBorder="1"/>
    <xf numFmtId="3" fontId="10" fillId="6" borderId="16" xfId="0" applyNumberFormat="1" applyFont="1" applyFill="1" applyBorder="1" applyProtection="1">
      <protection locked="0"/>
    </xf>
    <xf numFmtId="0" fontId="0" fillId="0" borderId="7" xfId="0" applyBorder="1"/>
    <xf numFmtId="164" fontId="10" fillId="2" borderId="17" xfId="0" applyNumberFormat="1" applyFont="1" applyFill="1" applyBorder="1" applyProtection="1">
      <protection hidden="1"/>
    </xf>
    <xf numFmtId="164" fontId="10" fillId="2" borderId="18" xfId="0" applyNumberFormat="1" applyFont="1" applyFill="1" applyBorder="1" applyProtection="1">
      <protection hidden="1"/>
    </xf>
    <xf numFmtId="164" fontId="11" fillId="0" borderId="17" xfId="0" applyNumberFormat="1" applyFont="1" applyFill="1" applyBorder="1" applyAlignment="1" applyProtection="1">
      <alignment horizontal="center"/>
      <protection hidden="1"/>
    </xf>
    <xf numFmtId="164" fontId="11" fillId="0" borderId="18" xfId="0" applyNumberFormat="1" applyFont="1" applyFill="1" applyBorder="1" applyAlignment="1" applyProtection="1">
      <alignment horizontal="center"/>
      <protection hidden="1"/>
    </xf>
    <xf numFmtId="3" fontId="10" fillId="0" borderId="19" xfId="0" applyNumberFormat="1" applyFont="1" applyFill="1" applyBorder="1" applyProtection="1">
      <protection hidden="1"/>
    </xf>
    <xf numFmtId="3" fontId="0" fillId="0" borderId="0" xfId="0" applyNumberFormat="1"/>
    <xf numFmtId="3" fontId="10" fillId="0" borderId="20" xfId="0" applyNumberFormat="1" applyFont="1" applyFill="1" applyBorder="1" applyProtection="1">
      <protection hidden="1"/>
    </xf>
    <xf numFmtId="164" fontId="10" fillId="7" borderId="17" xfId="0" applyNumberFormat="1" applyFont="1" applyFill="1" applyBorder="1" applyProtection="1">
      <protection hidden="1"/>
    </xf>
    <xf numFmtId="164" fontId="10" fillId="7" borderId="18" xfId="0" applyNumberFormat="1" applyFont="1" applyFill="1" applyBorder="1" applyProtection="1">
      <protection hidden="1"/>
    </xf>
    <xf numFmtId="0" fontId="12" fillId="0" borderId="7" xfId="0" applyFont="1" applyBorder="1"/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10" fillId="0" borderId="15" xfId="0" applyFont="1" applyBorder="1" applyAlignment="1" applyProtection="1">
      <alignment horizontal="center"/>
      <protection hidden="1"/>
    </xf>
    <xf numFmtId="164" fontId="10" fillId="8" borderId="21" xfId="0" applyNumberFormat="1" applyFont="1" applyFill="1" applyBorder="1" applyProtection="1">
      <protection hidden="1"/>
    </xf>
    <xf numFmtId="164" fontId="10" fillId="8" borderId="22" xfId="0" applyNumberFormat="1" applyFont="1" applyFill="1" applyBorder="1" applyProtection="1">
      <protection hidden="1"/>
    </xf>
    <xf numFmtId="164" fontId="10" fillId="2" borderId="23" xfId="0" applyNumberFormat="1" applyFont="1" applyFill="1" applyBorder="1" applyProtection="1">
      <protection hidden="1"/>
    </xf>
    <xf numFmtId="164" fontId="11" fillId="0" borderId="24" xfId="0" applyNumberFormat="1" applyFont="1" applyFill="1" applyBorder="1" applyAlignment="1" applyProtection="1">
      <alignment horizontal="center"/>
      <protection hidden="1"/>
    </xf>
    <xf numFmtId="164" fontId="11" fillId="0" borderId="20" xfId="0" applyNumberFormat="1" applyFont="1" applyFill="1" applyBorder="1" applyAlignment="1" applyProtection="1">
      <alignment horizontal="center"/>
      <protection hidden="1"/>
    </xf>
    <xf numFmtId="3" fontId="10" fillId="0" borderId="25" xfId="0" applyNumberFormat="1" applyFont="1" applyFill="1" applyBorder="1" applyProtection="1">
      <protection hidden="1"/>
    </xf>
    <xf numFmtId="3" fontId="10" fillId="0" borderId="26" xfId="0" applyNumberFormat="1" applyFont="1" applyFill="1" applyBorder="1" applyProtection="1">
      <protection hidden="1"/>
    </xf>
    <xf numFmtId="3" fontId="10" fillId="0" borderId="27" xfId="0" applyNumberFormat="1" applyFont="1" applyFill="1" applyBorder="1" applyProtection="1">
      <protection hidden="1"/>
    </xf>
    <xf numFmtId="3" fontId="10" fillId="0" borderId="28" xfId="0" applyNumberFormat="1" applyFont="1" applyFill="1" applyBorder="1" applyProtection="1">
      <protection hidden="1"/>
    </xf>
    <xf numFmtId="3" fontId="10" fillId="0" borderId="29" xfId="0" applyNumberFormat="1" applyFont="1" applyFill="1" applyBorder="1" applyProtection="1">
      <protection hidden="1"/>
    </xf>
    <xf numFmtId="3" fontId="10" fillId="0" borderId="30" xfId="0" applyNumberFormat="1" applyFont="1" applyFill="1" applyBorder="1" applyProtection="1">
      <protection hidden="1"/>
    </xf>
    <xf numFmtId="0" fontId="0" fillId="0" borderId="5" xfId="0" applyBorder="1" applyProtection="1">
      <protection hidden="1"/>
    </xf>
    <xf numFmtId="164" fontId="10" fillId="2" borderId="31" xfId="0" applyNumberFormat="1" applyFont="1" applyFill="1" applyBorder="1" applyProtection="1">
      <protection hidden="1"/>
    </xf>
    <xf numFmtId="164" fontId="10" fillId="2" borderId="32" xfId="0" applyNumberFormat="1" applyFont="1" applyFill="1" applyBorder="1" applyProtection="1">
      <protection hidden="1"/>
    </xf>
    <xf numFmtId="164" fontId="10" fillId="2" borderId="33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164" fontId="11" fillId="0" borderId="35" xfId="0" applyNumberFormat="1" applyFont="1" applyFill="1" applyBorder="1" applyAlignment="1" applyProtection="1">
      <alignment horizontal="center"/>
      <protection hidden="1"/>
    </xf>
    <xf numFmtId="0" fontId="9" fillId="0" borderId="7" xfId="0" applyFont="1" applyBorder="1" applyProtection="1">
      <protection hidden="1"/>
    </xf>
    <xf numFmtId="3" fontId="4" fillId="0" borderId="36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wrapText="1"/>
      <protection hidden="1"/>
    </xf>
    <xf numFmtId="165" fontId="6" fillId="3" borderId="5" xfId="0" applyNumberFormat="1" applyFont="1" applyFill="1" applyBorder="1" applyProtection="1">
      <protection hidden="1"/>
    </xf>
    <xf numFmtId="3" fontId="14" fillId="0" borderId="0" xfId="0" applyNumberFormat="1" applyFont="1"/>
    <xf numFmtId="49" fontId="15" fillId="0" borderId="0" xfId="0" applyNumberFormat="1" applyFont="1" applyAlignment="1">
      <alignment horizontal="right"/>
    </xf>
    <xf numFmtId="164" fontId="16" fillId="0" borderId="17" xfId="0" applyNumberFormat="1" applyFont="1" applyFill="1" applyBorder="1" applyAlignment="1" applyProtection="1">
      <alignment horizontal="center"/>
      <protection hidden="1"/>
    </xf>
    <xf numFmtId="164" fontId="16" fillId="0" borderId="18" xfId="0" applyNumberFormat="1" applyFont="1" applyFill="1" applyBorder="1" applyAlignment="1" applyProtection="1">
      <alignment horizontal="center"/>
      <protection hidden="1"/>
    </xf>
    <xf numFmtId="3" fontId="10" fillId="6" borderId="39" xfId="0" applyNumberFormat="1" applyFont="1" applyFill="1" applyBorder="1" applyProtection="1">
      <protection locked="0"/>
    </xf>
    <xf numFmtId="0" fontId="12" fillId="0" borderId="0" xfId="0" applyFont="1"/>
    <xf numFmtId="0" fontId="9" fillId="0" borderId="40" xfId="0" applyFont="1" applyBorder="1"/>
    <xf numFmtId="9" fontId="0" fillId="0" borderId="0" xfId="0" applyNumberFormat="1" applyAlignment="1">
      <alignment horizontal="left"/>
    </xf>
    <xf numFmtId="0" fontId="0" fillId="9" borderId="19" xfId="0" applyFill="1" applyBorder="1" applyProtection="1">
      <protection locked="0"/>
    </xf>
    <xf numFmtId="0" fontId="0" fillId="7" borderId="19" xfId="0" applyFill="1" applyBorder="1" applyProtection="1">
      <protection hidden="1"/>
    </xf>
    <xf numFmtId="0" fontId="0" fillId="9" borderId="20" xfId="0" applyFill="1" applyBorder="1" applyProtection="1">
      <protection hidden="1"/>
    </xf>
    <xf numFmtId="0" fontId="17" fillId="10" borderId="41" xfId="0" applyFont="1" applyFill="1" applyBorder="1" applyAlignment="1">
      <alignment horizontal="right"/>
    </xf>
    <xf numFmtId="0" fontId="17" fillId="10" borderId="42" xfId="0" applyFont="1" applyFill="1" applyBorder="1" applyAlignment="1">
      <alignment horizontal="right"/>
    </xf>
    <xf numFmtId="0" fontId="17" fillId="10" borderId="43" xfId="0" applyFont="1" applyFill="1" applyBorder="1" applyAlignment="1">
      <alignment horizontal="right"/>
    </xf>
    <xf numFmtId="0" fontId="17" fillId="10" borderId="38" xfId="0" applyFont="1" applyFill="1" applyBorder="1" applyAlignment="1">
      <alignment horizontal="right"/>
    </xf>
    <xf numFmtId="0" fontId="17" fillId="10" borderId="37" xfId="0" applyFont="1" applyFill="1" applyBorder="1" applyAlignment="1">
      <alignment horizontal="right"/>
    </xf>
    <xf numFmtId="0" fontId="17" fillId="10" borderId="3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left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7" fillId="10" borderId="41" xfId="0" applyFont="1" applyFill="1" applyBorder="1" applyAlignment="1" applyProtection="1">
      <alignment horizontal="right"/>
      <protection hidden="1"/>
    </xf>
    <xf numFmtId="0" fontId="17" fillId="10" borderId="42" xfId="0" applyFont="1" applyFill="1" applyBorder="1" applyAlignment="1" applyProtection="1">
      <alignment horizontal="right"/>
      <protection hidden="1"/>
    </xf>
    <xf numFmtId="0" fontId="17" fillId="10" borderId="43" xfId="0" applyFont="1" applyFill="1" applyBorder="1" applyAlignment="1" applyProtection="1">
      <alignment horizontal="right"/>
      <protection hidden="1"/>
    </xf>
    <xf numFmtId="0" fontId="17" fillId="10" borderId="41" xfId="0" applyFont="1" applyFill="1" applyBorder="1" applyAlignment="1" applyProtection="1">
      <alignment horizontal="right"/>
    </xf>
    <xf numFmtId="0" fontId="17" fillId="10" borderId="42" xfId="0" applyFont="1" applyFill="1" applyBorder="1" applyAlignment="1" applyProtection="1">
      <alignment horizontal="right"/>
    </xf>
    <xf numFmtId="0" fontId="17" fillId="10" borderId="43" xfId="0" applyFont="1" applyFill="1" applyBorder="1" applyAlignment="1" applyProtection="1">
      <alignment horizontal="right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3" borderId="4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3" fontId="6" fillId="5" borderId="5" xfId="0" applyNumberFormat="1" applyFont="1" applyFill="1" applyBorder="1" applyProtection="1">
      <protection hidden="1"/>
    </xf>
    <xf numFmtId="3" fontId="14" fillId="0" borderId="0" xfId="0" applyNumberFormat="1" applyFont="1" applyProtection="1"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9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9" borderId="19" xfId="0" applyFill="1" applyBorder="1" applyProtection="1">
      <protection hidden="1"/>
    </xf>
    <xf numFmtId="9" fontId="0" fillId="0" borderId="0" xfId="0" applyNumberFormat="1" applyAlignment="1" applyProtection="1">
      <alignment horizontal="left"/>
      <protection hidden="1"/>
    </xf>
    <xf numFmtId="0" fontId="17" fillId="10" borderId="38" xfId="0" applyFont="1" applyFill="1" applyBorder="1" applyAlignment="1" applyProtection="1">
      <alignment horizontal="right"/>
      <protection hidden="1"/>
    </xf>
    <xf numFmtId="0" fontId="17" fillId="10" borderId="37" xfId="0" applyFont="1" applyFill="1" applyBorder="1" applyAlignment="1" applyProtection="1">
      <alignment horizontal="right"/>
      <protection hidden="1"/>
    </xf>
    <xf numFmtId="0" fontId="17" fillId="10" borderId="30" xfId="0" applyFont="1" applyFill="1" applyBorder="1" applyAlignment="1" applyProtection="1">
      <alignment horizontal="right"/>
      <protection hidden="1"/>
    </xf>
    <xf numFmtId="0" fontId="9" fillId="0" borderId="40" xfId="0" applyFont="1" applyBorder="1" applyProtection="1">
      <protection hidden="1"/>
    </xf>
    <xf numFmtId="3" fontId="10" fillId="6" borderId="39" xfId="0" applyNumberFormat="1" applyFont="1" applyFill="1" applyBorder="1" applyProtection="1">
      <protection hidden="1"/>
    </xf>
    <xf numFmtId="3" fontId="10" fillId="6" borderId="16" xfId="0" applyNumberFormat="1" applyFont="1" applyFill="1" applyBorder="1" applyProtection="1">
      <protection hidden="1"/>
    </xf>
    <xf numFmtId="0" fontId="0" fillId="0" borderId="7" xfId="0" applyBorder="1" applyProtection="1">
      <protection hidden="1"/>
    </xf>
    <xf numFmtId="0" fontId="12" fillId="0" borderId="7" xfId="0" applyFont="1" applyBorder="1" applyProtection="1">
      <protection hidden="1"/>
    </xf>
    <xf numFmtId="3" fontId="0" fillId="0" borderId="0" xfId="0" applyNumberFormat="1" applyProtection="1"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11</xdr:row>
      <xdr:rowOff>193729</xdr:rowOff>
    </xdr:from>
    <xdr:to>
      <xdr:col>16</xdr:col>
      <xdr:colOff>468178</xdr:colOff>
      <xdr:row>14</xdr:row>
      <xdr:rowOff>145296</xdr:rowOff>
    </xdr:to>
    <xdr:sp macro="" textlink="">
      <xdr:nvSpPr>
        <xdr:cNvPr id="2" name="Jobbra nyíl 1"/>
        <xdr:cNvSpPr/>
      </xdr:nvSpPr>
      <xdr:spPr>
        <a:xfrm flipH="1">
          <a:off x="14576691" y="35370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3</xdr:row>
      <xdr:rowOff>774913</xdr:rowOff>
    </xdr:from>
    <xdr:to>
      <xdr:col>12</xdr:col>
      <xdr:colOff>64576</xdr:colOff>
      <xdr:row>4</xdr:row>
      <xdr:rowOff>387456</xdr:rowOff>
    </xdr:to>
    <xdr:sp macro="" textlink="">
      <xdr:nvSpPr>
        <xdr:cNvPr id="3" name="Jobbra nyíl 2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339023</xdr:colOff>
      <xdr:row>6</xdr:row>
      <xdr:rowOff>145300</xdr:rowOff>
    </xdr:from>
    <xdr:to>
      <xdr:col>8</xdr:col>
      <xdr:colOff>774916</xdr:colOff>
      <xdr:row>9</xdr:row>
      <xdr:rowOff>3</xdr:rowOff>
    </xdr:to>
    <xdr:sp macro="" textlink="">
      <xdr:nvSpPr>
        <xdr:cNvPr id="4" name="Jobbra nyíl 3"/>
        <xdr:cNvSpPr/>
      </xdr:nvSpPr>
      <xdr:spPr>
        <a:xfrm flipH="1">
          <a:off x="8530523" y="2250325"/>
          <a:ext cx="1512218" cy="626228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7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1033221</xdr:colOff>
      <xdr:row>2</xdr:row>
      <xdr:rowOff>484322</xdr:rowOff>
    </xdr:from>
    <xdr:to>
      <xdr:col>8</xdr:col>
      <xdr:colOff>855636</xdr:colOff>
      <xdr:row>10</xdr:row>
      <xdr:rowOff>96865</xdr:rowOff>
    </xdr:to>
    <xdr:cxnSp macro="">
      <xdr:nvCxnSpPr>
        <xdr:cNvPr id="6" name="Egyenes összekötő nyíllal 5"/>
        <xdr:cNvCxnSpPr/>
      </xdr:nvCxnSpPr>
      <xdr:spPr>
        <a:xfrm>
          <a:off x="7087246" y="807203"/>
          <a:ext cx="3067373" cy="342254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145297</xdr:colOff>
      <xdr:row>2</xdr:row>
      <xdr:rowOff>177585</xdr:rowOff>
    </xdr:from>
    <xdr:to>
      <xdr:col>10</xdr:col>
      <xdr:colOff>484322</xdr:colOff>
      <xdr:row>5</xdr:row>
      <xdr:rowOff>96864</xdr:rowOff>
    </xdr:to>
    <xdr:cxnSp macro="">
      <xdr:nvCxnSpPr>
        <xdr:cNvPr id="8" name="Egyenes összekötő nyíllal 7"/>
        <xdr:cNvCxnSpPr/>
      </xdr:nvCxnSpPr>
      <xdr:spPr>
        <a:xfrm>
          <a:off x="6199322" y="500466"/>
          <a:ext cx="5715000" cy="243775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1032141</xdr:colOff>
      <xdr:row>47</xdr:row>
      <xdr:rowOff>193729</xdr:rowOff>
    </xdr:from>
    <xdr:to>
      <xdr:col>16</xdr:col>
      <xdr:colOff>468178</xdr:colOff>
      <xdr:row>50</xdr:row>
      <xdr:rowOff>145296</xdr:rowOff>
    </xdr:to>
    <xdr:sp macro="" textlink="">
      <xdr:nvSpPr>
        <xdr:cNvPr id="9" name="Jobbra nyíl 8"/>
        <xdr:cNvSpPr/>
      </xdr:nvSpPr>
      <xdr:spPr>
        <a:xfrm flipH="1">
          <a:off x="14625446" y="4617204"/>
          <a:ext cx="2438834" cy="597329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39</xdr:row>
      <xdr:rowOff>774913</xdr:rowOff>
    </xdr:from>
    <xdr:to>
      <xdr:col>12</xdr:col>
      <xdr:colOff>64576</xdr:colOff>
      <xdr:row>40</xdr:row>
      <xdr:rowOff>387456</xdr:rowOff>
    </xdr:to>
    <xdr:sp macro="" textlink="">
      <xdr:nvSpPr>
        <xdr:cNvPr id="10" name="Jobbra nyíl 9"/>
        <xdr:cNvSpPr/>
      </xdr:nvSpPr>
      <xdr:spPr>
        <a:xfrm flipH="1">
          <a:off x="12359429" y="2340888"/>
          <a:ext cx="1298452" cy="500466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339023</xdr:colOff>
      <xdr:row>42</xdr:row>
      <xdr:rowOff>145300</xdr:rowOff>
    </xdr:from>
    <xdr:to>
      <xdr:col>8</xdr:col>
      <xdr:colOff>774916</xdr:colOff>
      <xdr:row>45</xdr:row>
      <xdr:rowOff>3</xdr:rowOff>
    </xdr:to>
    <xdr:sp macro="" textlink="">
      <xdr:nvSpPr>
        <xdr:cNvPr id="11" name="Jobbra nyíl 10"/>
        <xdr:cNvSpPr/>
      </xdr:nvSpPr>
      <xdr:spPr>
        <a:xfrm flipH="1">
          <a:off x="8556354" y="3341825"/>
          <a:ext cx="1517545" cy="613475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7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807555</xdr:colOff>
      <xdr:row>38</xdr:row>
      <xdr:rowOff>704021</xdr:rowOff>
    </xdr:from>
    <xdr:to>
      <xdr:col>10</xdr:col>
      <xdr:colOff>704022</xdr:colOff>
      <xdr:row>46</xdr:row>
      <xdr:rowOff>227771</xdr:rowOff>
    </xdr:to>
    <xdr:cxnSp macro="">
      <xdr:nvCxnSpPr>
        <xdr:cNvPr id="12" name="Egyenes összekötő nyíllal 11"/>
        <xdr:cNvCxnSpPr/>
      </xdr:nvCxnSpPr>
      <xdr:spPr>
        <a:xfrm>
          <a:off x="7930598" y="10891630"/>
          <a:ext cx="4182717" cy="3333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145297</xdr:colOff>
      <xdr:row>38</xdr:row>
      <xdr:rowOff>177585</xdr:rowOff>
    </xdr:from>
    <xdr:to>
      <xdr:col>10</xdr:col>
      <xdr:colOff>484322</xdr:colOff>
      <xdr:row>41</xdr:row>
      <xdr:rowOff>96864</xdr:rowOff>
    </xdr:to>
    <xdr:cxnSp macro="">
      <xdr:nvCxnSpPr>
        <xdr:cNvPr id="13" name="Egyenes összekötő nyíllal 12"/>
        <xdr:cNvCxnSpPr/>
      </xdr:nvCxnSpPr>
      <xdr:spPr>
        <a:xfrm>
          <a:off x="6199322" y="500466"/>
          <a:ext cx="5715000" cy="243775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1032141</xdr:colOff>
      <xdr:row>47</xdr:row>
      <xdr:rowOff>193729</xdr:rowOff>
    </xdr:from>
    <xdr:to>
      <xdr:col>16</xdr:col>
      <xdr:colOff>468178</xdr:colOff>
      <xdr:row>50</xdr:row>
      <xdr:rowOff>145296</xdr:rowOff>
    </xdr:to>
    <xdr:sp macro="" textlink="">
      <xdr:nvSpPr>
        <xdr:cNvPr id="17" name="Jobbra nyíl 16"/>
        <xdr:cNvSpPr/>
      </xdr:nvSpPr>
      <xdr:spPr>
        <a:xfrm flipH="1">
          <a:off x="14576691" y="35370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39</xdr:row>
      <xdr:rowOff>774913</xdr:rowOff>
    </xdr:from>
    <xdr:to>
      <xdr:col>12</xdr:col>
      <xdr:colOff>64576</xdr:colOff>
      <xdr:row>40</xdr:row>
      <xdr:rowOff>387456</xdr:rowOff>
    </xdr:to>
    <xdr:sp macro="" textlink="">
      <xdr:nvSpPr>
        <xdr:cNvPr id="18" name="Jobbra nyíl 17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807202</xdr:colOff>
      <xdr:row>42</xdr:row>
      <xdr:rowOff>129157</xdr:rowOff>
    </xdr:from>
    <xdr:to>
      <xdr:col>12</xdr:col>
      <xdr:colOff>161442</xdr:colOff>
      <xdr:row>44</xdr:row>
      <xdr:rowOff>145301</xdr:rowOff>
    </xdr:to>
    <xdr:sp macro="" textlink="">
      <xdr:nvSpPr>
        <xdr:cNvPr id="19" name="Jobbra nyíl 18"/>
        <xdr:cNvSpPr/>
      </xdr:nvSpPr>
      <xdr:spPr>
        <a:xfrm flipH="1">
          <a:off x="12199102" y="2234182"/>
          <a:ext cx="1506890" cy="625744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2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1032141</xdr:colOff>
      <xdr:row>47</xdr:row>
      <xdr:rowOff>193729</xdr:rowOff>
    </xdr:from>
    <xdr:to>
      <xdr:col>16</xdr:col>
      <xdr:colOff>468178</xdr:colOff>
      <xdr:row>50</xdr:row>
      <xdr:rowOff>145296</xdr:rowOff>
    </xdr:to>
    <xdr:sp macro="" textlink="">
      <xdr:nvSpPr>
        <xdr:cNvPr id="20" name="Jobbra nyíl 19"/>
        <xdr:cNvSpPr/>
      </xdr:nvSpPr>
      <xdr:spPr>
        <a:xfrm flipH="1">
          <a:off x="14576691" y="35370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39</xdr:row>
      <xdr:rowOff>774913</xdr:rowOff>
    </xdr:from>
    <xdr:to>
      <xdr:col>12</xdr:col>
      <xdr:colOff>64576</xdr:colOff>
      <xdr:row>40</xdr:row>
      <xdr:rowOff>387456</xdr:rowOff>
    </xdr:to>
    <xdr:sp macro="" textlink="">
      <xdr:nvSpPr>
        <xdr:cNvPr id="21" name="Jobbra nyíl 20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807202</xdr:colOff>
      <xdr:row>42</xdr:row>
      <xdr:rowOff>129157</xdr:rowOff>
    </xdr:from>
    <xdr:to>
      <xdr:col>12</xdr:col>
      <xdr:colOff>161442</xdr:colOff>
      <xdr:row>44</xdr:row>
      <xdr:rowOff>145301</xdr:rowOff>
    </xdr:to>
    <xdr:sp macro="" textlink="">
      <xdr:nvSpPr>
        <xdr:cNvPr id="22" name="Jobbra nyíl 21"/>
        <xdr:cNvSpPr/>
      </xdr:nvSpPr>
      <xdr:spPr>
        <a:xfrm flipH="1">
          <a:off x="12199102" y="2234182"/>
          <a:ext cx="1506890" cy="625744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2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10</xdr:row>
      <xdr:rowOff>193729</xdr:rowOff>
    </xdr:from>
    <xdr:to>
      <xdr:col>16</xdr:col>
      <xdr:colOff>468178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4625446" y="3551695"/>
          <a:ext cx="2438834" cy="597330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2</xdr:row>
      <xdr:rowOff>774913</xdr:rowOff>
    </xdr:from>
    <xdr:to>
      <xdr:col>12</xdr:col>
      <xdr:colOff>64576</xdr:colOff>
      <xdr:row>3</xdr:row>
      <xdr:rowOff>387456</xdr:rowOff>
    </xdr:to>
    <xdr:sp macro="" textlink="">
      <xdr:nvSpPr>
        <xdr:cNvPr id="3" name="Jobbra nyíl 2"/>
        <xdr:cNvSpPr/>
      </xdr:nvSpPr>
      <xdr:spPr>
        <a:xfrm flipH="1">
          <a:off x="12359429" y="1243091"/>
          <a:ext cx="1298452" cy="500467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339023</xdr:colOff>
      <xdr:row>5</xdr:row>
      <xdr:rowOff>145300</xdr:rowOff>
    </xdr:from>
    <xdr:to>
      <xdr:col>8</xdr:col>
      <xdr:colOff>774916</xdr:colOff>
      <xdr:row>8</xdr:row>
      <xdr:rowOff>3</xdr:rowOff>
    </xdr:to>
    <xdr:sp macro="" textlink="">
      <xdr:nvSpPr>
        <xdr:cNvPr id="7" name="Jobbra nyíl 6"/>
        <xdr:cNvSpPr/>
      </xdr:nvSpPr>
      <xdr:spPr>
        <a:xfrm flipH="1">
          <a:off x="8556354" y="2244029"/>
          <a:ext cx="1517545" cy="645762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7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10</xdr:row>
      <xdr:rowOff>193729</xdr:rowOff>
    </xdr:from>
    <xdr:to>
      <xdr:col>16</xdr:col>
      <xdr:colOff>468178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4576691" y="35751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2</xdr:row>
      <xdr:rowOff>774913</xdr:rowOff>
    </xdr:from>
    <xdr:to>
      <xdr:col>12</xdr:col>
      <xdr:colOff>64576</xdr:colOff>
      <xdr:row>3</xdr:row>
      <xdr:rowOff>387456</xdr:rowOff>
    </xdr:to>
    <xdr:sp macro="" textlink="">
      <xdr:nvSpPr>
        <xdr:cNvPr id="3" name="Jobbra nyíl 2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1033217</xdr:colOff>
      <xdr:row>4</xdr:row>
      <xdr:rowOff>258309</xdr:rowOff>
    </xdr:from>
    <xdr:to>
      <xdr:col>9</xdr:col>
      <xdr:colOff>419746</xdr:colOff>
      <xdr:row>6</xdr:row>
      <xdr:rowOff>193732</xdr:rowOff>
    </xdr:to>
    <xdr:sp macro="" textlink="">
      <xdr:nvSpPr>
        <xdr:cNvPr id="4" name="Jobbra nyíl 3"/>
        <xdr:cNvSpPr/>
      </xdr:nvSpPr>
      <xdr:spPr>
        <a:xfrm flipH="1">
          <a:off x="9250548" y="2001868"/>
          <a:ext cx="1517545" cy="645762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7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10</xdr:row>
      <xdr:rowOff>193729</xdr:rowOff>
    </xdr:from>
    <xdr:to>
      <xdr:col>16</xdr:col>
      <xdr:colOff>468178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4576691" y="35751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2</xdr:row>
      <xdr:rowOff>774913</xdr:rowOff>
    </xdr:from>
    <xdr:to>
      <xdr:col>12</xdr:col>
      <xdr:colOff>64576</xdr:colOff>
      <xdr:row>3</xdr:row>
      <xdr:rowOff>387456</xdr:rowOff>
    </xdr:to>
    <xdr:sp macro="" textlink="">
      <xdr:nvSpPr>
        <xdr:cNvPr id="3" name="Jobbra nyíl 2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807202</xdr:colOff>
      <xdr:row>5</xdr:row>
      <xdr:rowOff>129157</xdr:rowOff>
    </xdr:from>
    <xdr:to>
      <xdr:col>12</xdr:col>
      <xdr:colOff>161442</xdr:colOff>
      <xdr:row>7</xdr:row>
      <xdr:rowOff>145301</xdr:rowOff>
    </xdr:to>
    <xdr:sp macro="" textlink="">
      <xdr:nvSpPr>
        <xdr:cNvPr id="4" name="Jobbra nyíl 3"/>
        <xdr:cNvSpPr/>
      </xdr:nvSpPr>
      <xdr:spPr>
        <a:xfrm flipH="1">
          <a:off x="12237202" y="2227886"/>
          <a:ext cx="1517545" cy="613474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2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10</xdr:row>
      <xdr:rowOff>193729</xdr:rowOff>
    </xdr:from>
    <xdr:to>
      <xdr:col>16</xdr:col>
      <xdr:colOff>468178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4576691" y="35751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2</xdr:row>
      <xdr:rowOff>774913</xdr:rowOff>
    </xdr:from>
    <xdr:to>
      <xdr:col>12</xdr:col>
      <xdr:colOff>64576</xdr:colOff>
      <xdr:row>3</xdr:row>
      <xdr:rowOff>387456</xdr:rowOff>
    </xdr:to>
    <xdr:sp macro="" textlink="">
      <xdr:nvSpPr>
        <xdr:cNvPr id="3" name="Jobbra nyíl 2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742627</xdr:colOff>
      <xdr:row>5</xdr:row>
      <xdr:rowOff>145297</xdr:rowOff>
    </xdr:from>
    <xdr:to>
      <xdr:col>13</xdr:col>
      <xdr:colOff>96867</xdr:colOff>
      <xdr:row>8</xdr:row>
      <xdr:rowOff>0</xdr:rowOff>
    </xdr:to>
    <xdr:sp macro="" textlink="">
      <xdr:nvSpPr>
        <xdr:cNvPr id="5" name="Jobbra nyíl 4"/>
        <xdr:cNvSpPr/>
      </xdr:nvSpPr>
      <xdr:spPr>
        <a:xfrm flipH="1">
          <a:off x="13254280" y="2244026"/>
          <a:ext cx="1517545" cy="613474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21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10</xdr:row>
      <xdr:rowOff>193729</xdr:rowOff>
    </xdr:from>
    <xdr:to>
      <xdr:col>16</xdr:col>
      <xdr:colOff>468178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4576691" y="35751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2</xdr:row>
      <xdr:rowOff>774913</xdr:rowOff>
    </xdr:from>
    <xdr:to>
      <xdr:col>12</xdr:col>
      <xdr:colOff>64576</xdr:colOff>
      <xdr:row>3</xdr:row>
      <xdr:rowOff>387456</xdr:rowOff>
    </xdr:to>
    <xdr:sp macro="" textlink="">
      <xdr:nvSpPr>
        <xdr:cNvPr id="3" name="Jobbra nyíl 2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16142</xdr:colOff>
      <xdr:row>5</xdr:row>
      <xdr:rowOff>209877</xdr:rowOff>
    </xdr:from>
    <xdr:to>
      <xdr:col>15</xdr:col>
      <xdr:colOff>16145</xdr:colOff>
      <xdr:row>8</xdr:row>
      <xdr:rowOff>64580</xdr:rowOff>
    </xdr:to>
    <xdr:sp macro="" textlink="">
      <xdr:nvSpPr>
        <xdr:cNvPr id="4" name="Jobbra nyíl 3"/>
        <xdr:cNvSpPr/>
      </xdr:nvSpPr>
      <xdr:spPr>
        <a:xfrm flipH="1">
          <a:off x="14691100" y="2308606"/>
          <a:ext cx="1517545" cy="613474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21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zoomScale="55" zoomScaleNormal="55" workbookViewId="0">
      <selection activeCell="T31" sqref="T31"/>
    </sheetView>
  </sheetViews>
  <sheetFormatPr defaultColWidth="11.42578125" defaultRowHeight="12.75" x14ac:dyDescent="0.2"/>
  <cols>
    <col min="1" max="1" width="26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6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97.5" customHeight="1" thickBot="1" x14ac:dyDescent="0.25">
      <c r="A3" s="43"/>
      <c r="B3" s="85" t="s">
        <v>37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43"/>
      <c r="O3" s="43"/>
      <c r="P3" s="43"/>
    </row>
    <row r="4" spans="1:16" ht="70.5" customHeight="1" thickTop="1" thickBot="1" x14ac:dyDescent="0.25">
      <c r="A4" s="43"/>
      <c r="B4" s="86" t="s">
        <v>32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43"/>
      <c r="O4" s="43"/>
      <c r="P4" s="43"/>
    </row>
    <row r="5" spans="1:16" ht="30.75" customHeight="1" thickTop="1" thickBot="1" x14ac:dyDescent="0.3">
      <c r="A5" s="43"/>
      <c r="B5" s="88" t="s">
        <v>0</v>
      </c>
      <c r="C5" s="88"/>
      <c r="D5" s="89"/>
      <c r="E5" s="89"/>
      <c r="F5" s="89"/>
      <c r="G5" s="89"/>
      <c r="H5" s="43"/>
      <c r="I5" s="43"/>
      <c r="J5" s="43"/>
      <c r="K5" s="43"/>
      <c r="L5" s="90" t="s">
        <v>27</v>
      </c>
      <c r="M5" s="43"/>
      <c r="N5" s="43"/>
      <c r="O5" s="43"/>
      <c r="P5" s="43"/>
    </row>
    <row r="6" spans="1:16" ht="28.5" customHeight="1" thickTop="1" x14ac:dyDescent="0.25">
      <c r="A6" s="43"/>
      <c r="B6" s="91" t="s">
        <v>1</v>
      </c>
      <c r="C6" s="91"/>
      <c r="D6" s="92"/>
      <c r="E6" s="92"/>
      <c r="F6" s="92"/>
      <c r="G6" s="92"/>
      <c r="H6" s="43"/>
      <c r="I6" s="93" t="s">
        <v>2</v>
      </c>
      <c r="J6" s="93"/>
      <c r="K6" s="94">
        <v>12000</v>
      </c>
      <c r="L6" s="95">
        <f>K6/12</f>
        <v>1000</v>
      </c>
      <c r="M6" s="96" t="s">
        <v>3</v>
      </c>
      <c r="N6" s="43"/>
      <c r="O6" s="43"/>
      <c r="P6" s="43"/>
    </row>
    <row r="7" spans="1:16" ht="28.5" customHeight="1" thickBot="1" x14ac:dyDescent="0.3">
      <c r="A7" s="43"/>
      <c r="B7" s="91" t="s">
        <v>4</v>
      </c>
      <c r="C7" s="91"/>
      <c r="D7" s="97"/>
      <c r="E7" s="97"/>
      <c r="F7" s="97"/>
      <c r="G7" s="97"/>
      <c r="H7" s="43"/>
      <c r="I7" s="98">
        <v>0.95</v>
      </c>
      <c r="J7" s="99">
        <f>K6*0.95</f>
        <v>11400</v>
      </c>
      <c r="K7" s="98">
        <v>1.1000000000000001</v>
      </c>
      <c r="L7" s="99">
        <f>K6*1.1</f>
        <v>13200.000000000002</v>
      </c>
      <c r="M7" s="100" t="s">
        <v>5</v>
      </c>
      <c r="N7" s="43"/>
      <c r="O7" s="43"/>
      <c r="P7" s="43"/>
    </row>
    <row r="8" spans="1:16" ht="19.5" thickTop="1" thickBot="1" x14ac:dyDescent="0.3">
      <c r="A8" s="43"/>
      <c r="B8" s="101" t="s">
        <v>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43"/>
      <c r="O8" s="43"/>
      <c r="P8" s="43"/>
    </row>
    <row r="9" spans="1:16" x14ac:dyDescent="0.2">
      <c r="A9" s="43"/>
      <c r="B9" s="104" t="s">
        <v>7</v>
      </c>
      <c r="C9" s="104" t="s">
        <v>8</v>
      </c>
      <c r="D9" s="104" t="s">
        <v>9</v>
      </c>
      <c r="E9" s="104" t="s">
        <v>10</v>
      </c>
      <c r="F9" s="104" t="s">
        <v>11</v>
      </c>
      <c r="G9" s="104" t="s">
        <v>12</v>
      </c>
      <c r="H9" s="104" t="s">
        <v>13</v>
      </c>
      <c r="I9" s="104" t="s">
        <v>14</v>
      </c>
      <c r="J9" s="104" t="s">
        <v>15</v>
      </c>
      <c r="K9" s="104" t="s">
        <v>16</v>
      </c>
      <c r="L9" s="104" t="s">
        <v>17</v>
      </c>
      <c r="M9" s="104" t="s">
        <v>18</v>
      </c>
      <c r="N9" s="43"/>
      <c r="O9" s="43"/>
      <c r="P9" s="43"/>
    </row>
    <row r="10" spans="1:16" ht="13.5" thickBot="1" x14ac:dyDescent="0.25">
      <c r="A10" s="43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43"/>
      <c r="O10" s="43"/>
      <c r="P10" s="43"/>
    </row>
    <row r="11" spans="1:16" ht="23.25" customHeight="1" thickBot="1" x14ac:dyDescent="0.25">
      <c r="A11" s="79" t="s">
        <v>29</v>
      </c>
      <c r="B11" s="80"/>
      <c r="C11" s="80"/>
      <c r="D11" s="80"/>
      <c r="E11" s="80"/>
      <c r="F11" s="80"/>
      <c r="G11" s="80"/>
      <c r="H11" s="81"/>
      <c r="I11" s="106">
        <v>8000</v>
      </c>
      <c r="J11" s="58"/>
      <c r="K11" s="58"/>
      <c r="L11" s="58"/>
      <c r="M11" s="58"/>
      <c r="N11" s="43">
        <f>I11*0.95</f>
        <v>7600</v>
      </c>
      <c r="O11" s="107">
        <v>0.95</v>
      </c>
      <c r="P11" s="43"/>
    </row>
    <row r="12" spans="1:16" ht="23.25" customHeight="1" thickBot="1" x14ac:dyDescent="0.25">
      <c r="A12" s="108" t="s">
        <v>28</v>
      </c>
      <c r="B12" s="109"/>
      <c r="C12" s="109"/>
      <c r="D12" s="109"/>
      <c r="E12" s="109"/>
      <c r="F12" s="109"/>
      <c r="G12" s="109"/>
      <c r="H12" s="110"/>
      <c r="I12" s="59">
        <f>I11/5</f>
        <v>1600</v>
      </c>
      <c r="J12" s="59">
        <f>I12</f>
        <v>1600</v>
      </c>
      <c r="K12" s="59">
        <f>I12</f>
        <v>1600</v>
      </c>
      <c r="L12" s="59">
        <f>I12</f>
        <v>1600</v>
      </c>
      <c r="M12" s="59">
        <f>I12</f>
        <v>1600</v>
      </c>
      <c r="N12" s="43">
        <f>I11*1.1</f>
        <v>8800</v>
      </c>
      <c r="O12" s="107">
        <v>1.1000000000000001</v>
      </c>
      <c r="P12" s="43"/>
    </row>
    <row r="13" spans="1:16" ht="21" customHeight="1" x14ac:dyDescent="0.25">
      <c r="A13" s="111" t="s">
        <v>19</v>
      </c>
      <c r="B13" s="112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43"/>
      <c r="O13" s="99"/>
      <c r="P13" s="43"/>
    </row>
    <row r="14" spans="1:16" ht="6.75" customHeight="1" x14ac:dyDescent="0.25">
      <c r="A14" s="114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3"/>
      <c r="O14" s="43"/>
      <c r="P14" s="43"/>
    </row>
    <row r="15" spans="1:16" ht="18" customHeight="1" x14ac:dyDescent="0.25">
      <c r="A15" s="114"/>
      <c r="B15" s="15" t="str">
        <f t="shared" ref="B15:M15" si="0">IF(B17&lt;=B13," ","Alult.")</f>
        <v>Alult.</v>
      </c>
      <c r="C15" s="15" t="str">
        <f t="shared" si="0"/>
        <v>Alult.</v>
      </c>
      <c r="D15" s="15" t="str">
        <f t="shared" si="0"/>
        <v>Alult.</v>
      </c>
      <c r="E15" s="15" t="str">
        <f t="shared" si="0"/>
        <v>Alult.</v>
      </c>
      <c r="F15" s="15" t="str">
        <f t="shared" si="0"/>
        <v>Alult.</v>
      </c>
      <c r="G15" s="15" t="str">
        <f t="shared" si="0"/>
        <v>Alult.</v>
      </c>
      <c r="H15" s="15" t="str">
        <f t="shared" si="0"/>
        <v>Alult.</v>
      </c>
      <c r="I15" s="15" t="str">
        <f t="shared" si="0"/>
        <v>Alult.</v>
      </c>
      <c r="J15" s="15" t="str">
        <f t="shared" si="0"/>
        <v>Alult.</v>
      </c>
      <c r="K15" s="15" t="str">
        <f t="shared" si="0"/>
        <v>Alult.</v>
      </c>
      <c r="L15" s="15" t="str">
        <f t="shared" si="0"/>
        <v>Alult.</v>
      </c>
      <c r="M15" s="15" t="str">
        <f t="shared" si="0"/>
        <v>Alult.</v>
      </c>
      <c r="N15" s="43"/>
      <c r="O15" s="43"/>
      <c r="P15" s="43"/>
    </row>
    <row r="16" spans="1:16" ht="15" customHeight="1" thickBot="1" x14ac:dyDescent="0.3">
      <c r="A16" s="115"/>
      <c r="B16" s="51" t="str">
        <f>IF(B18&gt;=B13," ","Túlt.")</f>
        <v xml:space="preserve"> </v>
      </c>
      <c r="C16" s="52" t="str">
        <f t="shared" ref="C16:M16" si="1">IF(C18&gt;=C13," ","Túlt.")</f>
        <v xml:space="preserve"> </v>
      </c>
      <c r="D16" s="52" t="str">
        <f t="shared" si="1"/>
        <v xml:space="preserve"> </v>
      </c>
      <c r="E16" s="52" t="str">
        <f t="shared" si="1"/>
        <v xml:space="preserve"> </v>
      </c>
      <c r="F16" s="52" t="str">
        <f t="shared" si="1"/>
        <v xml:space="preserve"> </v>
      </c>
      <c r="G16" s="52" t="str">
        <f t="shared" si="1"/>
        <v xml:space="preserve"> </v>
      </c>
      <c r="H16" s="52" t="str">
        <f t="shared" si="1"/>
        <v xml:space="preserve"> </v>
      </c>
      <c r="I16" s="52" t="str">
        <f t="shared" si="1"/>
        <v xml:space="preserve"> </v>
      </c>
      <c r="J16" s="52" t="str">
        <f t="shared" si="1"/>
        <v xml:space="preserve"> </v>
      </c>
      <c r="K16" s="52" t="str">
        <f t="shared" si="1"/>
        <v xml:space="preserve"> </v>
      </c>
      <c r="L16" s="52" t="str">
        <f t="shared" si="1"/>
        <v xml:space="preserve"> </v>
      </c>
      <c r="M16" s="52" t="str">
        <f t="shared" si="1"/>
        <v xml:space="preserve"> </v>
      </c>
      <c r="N16" s="43"/>
      <c r="O16" s="43"/>
      <c r="P16" s="43"/>
    </row>
    <row r="17" spans="1:16" ht="18.75" customHeight="1" thickBot="1" x14ac:dyDescent="0.3">
      <c r="A17" s="45" t="s">
        <v>20</v>
      </c>
      <c r="B17" s="16">
        <f>$K$6/12*0.95</f>
        <v>950</v>
      </c>
      <c r="C17" s="16">
        <f t="shared" ref="C17:H17" si="2">$K$6/12*0.95</f>
        <v>950</v>
      </c>
      <c r="D17" s="16">
        <f t="shared" si="2"/>
        <v>950</v>
      </c>
      <c r="E17" s="16">
        <f t="shared" si="2"/>
        <v>950</v>
      </c>
      <c r="F17" s="16">
        <f t="shared" si="2"/>
        <v>950</v>
      </c>
      <c r="G17" s="16">
        <f t="shared" si="2"/>
        <v>950</v>
      </c>
      <c r="H17" s="16">
        <f t="shared" si="2"/>
        <v>950</v>
      </c>
      <c r="I17" s="16">
        <f>($K$6/12+I12)*0.95</f>
        <v>2470</v>
      </c>
      <c r="J17" s="16">
        <f>($K$6/12+J12)*0.95</f>
        <v>2470</v>
      </c>
      <c r="K17" s="16">
        <f t="shared" ref="K17:M17" si="3">($K$6/12+K12)*0.95</f>
        <v>2470</v>
      </c>
      <c r="L17" s="16">
        <f>($K$6/12+L12)*0.95</f>
        <v>2470</v>
      </c>
      <c r="M17" s="16">
        <f t="shared" si="3"/>
        <v>2470</v>
      </c>
      <c r="N17" s="116"/>
      <c r="O17" s="43"/>
      <c r="P17" s="43"/>
    </row>
    <row r="18" spans="1:16" ht="18.75" customHeight="1" thickBot="1" x14ac:dyDescent="0.3">
      <c r="A18" s="45" t="s">
        <v>21</v>
      </c>
      <c r="B18" s="18">
        <f t="shared" ref="B18:G18" si="4">$K$6/12*1.1</f>
        <v>1100</v>
      </c>
      <c r="C18" s="18">
        <f t="shared" si="4"/>
        <v>1100</v>
      </c>
      <c r="D18" s="18">
        <f t="shared" si="4"/>
        <v>1100</v>
      </c>
      <c r="E18" s="18">
        <f t="shared" si="4"/>
        <v>1100</v>
      </c>
      <c r="F18" s="18">
        <f t="shared" si="4"/>
        <v>1100</v>
      </c>
      <c r="G18" s="18">
        <f t="shared" si="4"/>
        <v>1100</v>
      </c>
      <c r="H18" s="18">
        <f>$K$6/12*1.1</f>
        <v>1100</v>
      </c>
      <c r="I18" s="18">
        <f>($K$6/12+I12)*1.1</f>
        <v>2860.0000000000005</v>
      </c>
      <c r="J18" s="18">
        <f t="shared" ref="J18:M18" si="5">($K$6/12+J12)*1.1</f>
        <v>2860.0000000000005</v>
      </c>
      <c r="K18" s="18">
        <f t="shared" si="5"/>
        <v>2860.0000000000005</v>
      </c>
      <c r="L18" s="18">
        <f t="shared" si="5"/>
        <v>2860.0000000000005</v>
      </c>
      <c r="M18" s="18">
        <f t="shared" si="5"/>
        <v>2860.0000000000005</v>
      </c>
      <c r="N18" s="43"/>
      <c r="O18" s="43"/>
      <c r="P18" s="43"/>
    </row>
    <row r="19" spans="1:16" ht="15" customHeight="1" thickBot="1" x14ac:dyDescent="0.3">
      <c r="A19" s="114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43"/>
      <c r="O19" s="43"/>
      <c r="P19" s="43"/>
    </row>
    <row r="20" spans="1:16" ht="15" customHeight="1" x14ac:dyDescent="0.25">
      <c r="A20" s="115"/>
      <c r="B20" s="22" t="s">
        <v>7</v>
      </c>
      <c r="C20" s="23" t="s">
        <v>22</v>
      </c>
      <c r="D20" s="23" t="s">
        <v>22</v>
      </c>
      <c r="E20" s="23" t="s">
        <v>22</v>
      </c>
      <c r="F20" s="23" t="s">
        <v>22</v>
      </c>
      <c r="G20" s="23" t="s">
        <v>22</v>
      </c>
      <c r="H20" s="23" t="s">
        <v>22</v>
      </c>
      <c r="I20" s="23" t="s">
        <v>22</v>
      </c>
      <c r="J20" s="23" t="s">
        <v>22</v>
      </c>
      <c r="K20" s="23" t="s">
        <v>22</v>
      </c>
      <c r="L20" s="23" t="s">
        <v>22</v>
      </c>
      <c r="M20" s="24" t="s">
        <v>22</v>
      </c>
      <c r="N20" s="43"/>
      <c r="O20" s="43"/>
      <c r="P20" s="43"/>
    </row>
    <row r="21" spans="1:16" ht="15" customHeight="1" thickBot="1" x14ac:dyDescent="0.3">
      <c r="A21" s="115"/>
      <c r="B21" s="25"/>
      <c r="C21" s="26" t="s">
        <v>8</v>
      </c>
      <c r="D21" s="26" t="s">
        <v>9</v>
      </c>
      <c r="E21" s="26" t="s">
        <v>10</v>
      </c>
      <c r="F21" s="26" t="s">
        <v>11</v>
      </c>
      <c r="G21" s="26" t="s">
        <v>12</v>
      </c>
      <c r="H21" s="26" t="s">
        <v>13</v>
      </c>
      <c r="I21" s="26" t="s">
        <v>14</v>
      </c>
      <c r="J21" s="26" t="s">
        <v>15</v>
      </c>
      <c r="K21" s="26" t="s">
        <v>16</v>
      </c>
      <c r="L21" s="26" t="s">
        <v>17</v>
      </c>
      <c r="M21" s="26" t="s">
        <v>18</v>
      </c>
      <c r="N21" s="43"/>
      <c r="O21" s="43"/>
      <c r="P21" s="43"/>
    </row>
    <row r="22" spans="1:16" ht="18" customHeight="1" thickTop="1" x14ac:dyDescent="0.25">
      <c r="A22" s="45" t="s">
        <v>23</v>
      </c>
      <c r="B22" s="27">
        <f>B13</f>
        <v>0</v>
      </c>
      <c r="C22" s="28">
        <f t="shared" ref="C22:M22" si="6">B22+C13</f>
        <v>0</v>
      </c>
      <c r="D22" s="28">
        <f t="shared" si="6"/>
        <v>0</v>
      </c>
      <c r="E22" s="28">
        <f t="shared" si="6"/>
        <v>0</v>
      </c>
      <c r="F22" s="28">
        <f t="shared" si="6"/>
        <v>0</v>
      </c>
      <c r="G22" s="28">
        <f t="shared" si="6"/>
        <v>0</v>
      </c>
      <c r="H22" s="28">
        <f t="shared" si="6"/>
        <v>0</v>
      </c>
      <c r="I22" s="28">
        <f t="shared" si="6"/>
        <v>0</v>
      </c>
      <c r="J22" s="28">
        <f t="shared" si="6"/>
        <v>0</v>
      </c>
      <c r="K22" s="28">
        <f t="shared" si="6"/>
        <v>0</v>
      </c>
      <c r="L22" s="28">
        <f t="shared" si="6"/>
        <v>0</v>
      </c>
      <c r="M22" s="28">
        <f t="shared" si="6"/>
        <v>0</v>
      </c>
      <c r="N22" s="43"/>
      <c r="O22" s="43"/>
      <c r="P22" s="43"/>
    </row>
    <row r="23" spans="1:16" ht="9" customHeight="1" x14ac:dyDescent="0.25">
      <c r="A23" s="115"/>
      <c r="B23" s="2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3"/>
      <c r="O23" s="43"/>
      <c r="P23" s="43"/>
    </row>
    <row r="24" spans="1:16" ht="15" customHeight="1" x14ac:dyDescent="0.25">
      <c r="A24" s="114"/>
      <c r="B24" s="14" t="str">
        <f t="shared" ref="B24:M24" si="7">IF(B26&lt;=B22," ","Alult.")</f>
        <v>Alult.</v>
      </c>
      <c r="C24" s="15" t="str">
        <f t="shared" si="7"/>
        <v>Alult.</v>
      </c>
      <c r="D24" s="15" t="str">
        <f t="shared" si="7"/>
        <v>Alult.</v>
      </c>
      <c r="E24" s="15" t="str">
        <f t="shared" si="7"/>
        <v>Alult.</v>
      </c>
      <c r="F24" s="15" t="str">
        <f t="shared" si="7"/>
        <v>Alult.</v>
      </c>
      <c r="G24" s="15" t="str">
        <f t="shared" si="7"/>
        <v>Alult.</v>
      </c>
      <c r="H24" s="15" t="str">
        <f t="shared" si="7"/>
        <v>Alult.</v>
      </c>
      <c r="I24" s="15" t="str">
        <f t="shared" si="7"/>
        <v>Alult.</v>
      </c>
      <c r="J24" s="15" t="str">
        <f t="shared" si="7"/>
        <v>Alult.</v>
      </c>
      <c r="K24" s="15" t="str">
        <f t="shared" si="7"/>
        <v>Alult.</v>
      </c>
      <c r="L24" s="15" t="str">
        <f t="shared" si="7"/>
        <v>Alult.</v>
      </c>
      <c r="M24" s="15" t="str">
        <f t="shared" si="7"/>
        <v>Alult.</v>
      </c>
      <c r="N24" s="43"/>
      <c r="O24" s="43"/>
      <c r="P24" s="43"/>
    </row>
    <row r="25" spans="1:16" ht="15" customHeight="1" thickBot="1" x14ac:dyDescent="0.3">
      <c r="A25" s="114"/>
      <c r="B25" s="30" t="str">
        <f t="shared" ref="B25:M25" si="8">IF(B27&gt;=B22," ","Túlt.")</f>
        <v xml:space="preserve"> </v>
      </c>
      <c r="C25" s="31" t="str">
        <f t="shared" si="8"/>
        <v xml:space="preserve"> </v>
      </c>
      <c r="D25" s="31" t="str">
        <f t="shared" si="8"/>
        <v xml:space="preserve"> </v>
      </c>
      <c r="E25" s="31" t="str">
        <f t="shared" si="8"/>
        <v xml:space="preserve"> </v>
      </c>
      <c r="F25" s="31" t="str">
        <f t="shared" si="8"/>
        <v xml:space="preserve"> </v>
      </c>
      <c r="G25" s="31" t="str">
        <f t="shared" si="8"/>
        <v xml:space="preserve"> </v>
      </c>
      <c r="H25" s="31" t="str">
        <f t="shared" si="8"/>
        <v xml:space="preserve"> </v>
      </c>
      <c r="I25" s="31" t="str">
        <f t="shared" si="8"/>
        <v xml:space="preserve"> </v>
      </c>
      <c r="J25" s="15" t="str">
        <f t="shared" si="8"/>
        <v xml:space="preserve"> </v>
      </c>
      <c r="K25" s="15" t="str">
        <f t="shared" si="8"/>
        <v xml:space="preserve"> </v>
      </c>
      <c r="L25" s="15" t="str">
        <f t="shared" si="8"/>
        <v xml:space="preserve"> </v>
      </c>
      <c r="M25" s="15" t="str">
        <f t="shared" si="8"/>
        <v xml:space="preserve"> </v>
      </c>
      <c r="N25" s="43"/>
      <c r="O25" s="43"/>
      <c r="P25" s="43"/>
    </row>
    <row r="26" spans="1:16" ht="20.25" customHeight="1" thickBot="1" x14ac:dyDescent="0.3">
      <c r="A26" s="45" t="s">
        <v>20</v>
      </c>
      <c r="B26" s="32">
        <f>$K$6/12*0.95</f>
        <v>950</v>
      </c>
      <c r="C26" s="33">
        <f>$K$6/12*0.95+B26</f>
        <v>1900</v>
      </c>
      <c r="D26" s="33">
        <f t="shared" ref="D26:H26" si="9">$K$6/12*0.95+C26</f>
        <v>2850</v>
      </c>
      <c r="E26" s="33">
        <f t="shared" si="9"/>
        <v>3800</v>
      </c>
      <c r="F26" s="33">
        <f t="shared" si="9"/>
        <v>4750</v>
      </c>
      <c r="G26" s="33">
        <f t="shared" si="9"/>
        <v>5700</v>
      </c>
      <c r="H26" s="33">
        <f t="shared" si="9"/>
        <v>6650</v>
      </c>
      <c r="I26" s="34">
        <f>($K$6/12+I12)*0.95+H26</f>
        <v>9120</v>
      </c>
      <c r="J26" s="34">
        <f t="shared" ref="J26:M26" si="10">($K$6/12+J12)*0.95+I26</f>
        <v>11590</v>
      </c>
      <c r="K26" s="34">
        <f t="shared" si="10"/>
        <v>14060</v>
      </c>
      <c r="L26" s="34">
        <f t="shared" si="10"/>
        <v>16530</v>
      </c>
      <c r="M26" s="34">
        <f t="shared" si="10"/>
        <v>19000</v>
      </c>
      <c r="N26" s="116">
        <f>J7+N11-M26</f>
        <v>0</v>
      </c>
      <c r="O26" s="43"/>
      <c r="P26" s="43"/>
    </row>
    <row r="27" spans="1:16" ht="20.25" customHeight="1" thickTop="1" thickBot="1" x14ac:dyDescent="0.3">
      <c r="A27" s="45" t="s">
        <v>21</v>
      </c>
      <c r="B27" s="35">
        <f t="shared" ref="B27" si="11">$K$6/12*1.1</f>
        <v>1100</v>
      </c>
      <c r="C27" s="36">
        <f>$K$6/12*1.1+B27</f>
        <v>2200</v>
      </c>
      <c r="D27" s="36">
        <f t="shared" ref="D27:H27" si="12">$K$6/12*1.1+C27</f>
        <v>3300</v>
      </c>
      <c r="E27" s="36">
        <f t="shared" si="12"/>
        <v>4400</v>
      </c>
      <c r="F27" s="36">
        <f t="shared" si="12"/>
        <v>5500</v>
      </c>
      <c r="G27" s="36">
        <f t="shared" si="12"/>
        <v>6600</v>
      </c>
      <c r="H27" s="36">
        <f t="shared" si="12"/>
        <v>7700</v>
      </c>
      <c r="I27" s="37">
        <f>($K$6/12+I12)*1.1+H27</f>
        <v>10560</v>
      </c>
      <c r="J27" s="37">
        <f t="shared" ref="J27:M27" si="13">($K$6/12+J12)*1.1+I27</f>
        <v>13420</v>
      </c>
      <c r="K27" s="37">
        <f t="shared" si="13"/>
        <v>16280</v>
      </c>
      <c r="L27" s="37">
        <f t="shared" si="13"/>
        <v>19140</v>
      </c>
      <c r="M27" s="37">
        <f t="shared" si="13"/>
        <v>22000</v>
      </c>
      <c r="N27" s="116">
        <f>L7+N12-M27</f>
        <v>0</v>
      </c>
      <c r="O27" s="43"/>
      <c r="P27" s="43"/>
    </row>
    <row r="28" spans="1:16" ht="9" customHeight="1" x14ac:dyDescent="0.25">
      <c r="A28" s="38"/>
      <c r="B28" s="39"/>
      <c r="C28" s="40"/>
      <c r="D28" s="41"/>
      <c r="E28" s="39"/>
      <c r="F28" s="40"/>
      <c r="G28" s="41"/>
      <c r="H28" s="39"/>
      <c r="I28" s="40"/>
      <c r="J28" s="41"/>
      <c r="K28" s="39"/>
      <c r="L28" s="40"/>
      <c r="M28" s="42"/>
      <c r="N28" s="43"/>
      <c r="O28" s="43"/>
      <c r="P28" s="43"/>
    </row>
    <row r="29" spans="1:16" ht="15" x14ac:dyDescent="0.25">
      <c r="A29" s="43"/>
      <c r="B29" s="39"/>
      <c r="C29" s="39"/>
      <c r="D29" s="39"/>
      <c r="E29" s="39"/>
      <c r="F29" s="39"/>
      <c r="G29" s="39"/>
      <c r="H29" s="44" t="str">
        <f>IF(H31&lt;=H22," ","Alult.")</f>
        <v>Alult.</v>
      </c>
      <c r="I29" s="39"/>
      <c r="J29" s="39"/>
      <c r="K29" s="39"/>
      <c r="L29" s="39"/>
      <c r="M29" s="39"/>
      <c r="N29" s="43"/>
      <c r="O29" s="43"/>
      <c r="P29" s="43"/>
    </row>
    <row r="30" spans="1:16" ht="15.75" thickBot="1" x14ac:dyDescent="0.3">
      <c r="A30" s="43"/>
      <c r="B30" s="39"/>
      <c r="C30" s="39"/>
      <c r="D30" s="39"/>
      <c r="E30" s="39"/>
      <c r="F30" s="39"/>
      <c r="G30" s="39"/>
      <c r="H30" s="44" t="str">
        <f>IF(H31&gt;=H22," ","Túlt.")</f>
        <v xml:space="preserve"> </v>
      </c>
      <c r="I30" s="39"/>
      <c r="J30" s="39"/>
      <c r="K30" s="39"/>
      <c r="L30" s="39"/>
      <c r="M30" s="39"/>
      <c r="N30" s="43"/>
      <c r="O30" s="43"/>
      <c r="P30" s="43"/>
    </row>
    <row r="31" spans="1:16" ht="24.75" customHeight="1" x14ac:dyDescent="0.25">
      <c r="A31" s="45" t="s">
        <v>24</v>
      </c>
      <c r="B31" s="39"/>
      <c r="C31" s="39"/>
      <c r="D31" s="39"/>
      <c r="E31" s="39"/>
      <c r="F31" s="39"/>
      <c r="G31" s="39"/>
      <c r="H31" s="46">
        <f>(K6/12)*7*0.75</f>
        <v>5250</v>
      </c>
      <c r="I31" s="39"/>
      <c r="J31" s="39"/>
      <c r="K31" s="39"/>
      <c r="L31" s="39"/>
      <c r="M31" s="39"/>
      <c r="N31" s="43"/>
      <c r="O31" s="43"/>
      <c r="P31" s="43"/>
    </row>
    <row r="32" spans="1:16" ht="31.5" customHeight="1" x14ac:dyDescent="0.25">
      <c r="A32" s="47" t="s">
        <v>25</v>
      </c>
      <c r="B32" s="48">
        <f t="shared" ref="B32:M32" si="14">B13-B18</f>
        <v>-1100</v>
      </c>
      <c r="C32" s="48">
        <f t="shared" si="14"/>
        <v>-1100</v>
      </c>
      <c r="D32" s="48">
        <f t="shared" si="14"/>
        <v>-1100</v>
      </c>
      <c r="E32" s="48">
        <f t="shared" si="14"/>
        <v>-1100</v>
      </c>
      <c r="F32" s="48">
        <f t="shared" si="14"/>
        <v>-1100</v>
      </c>
      <c r="G32" s="48">
        <f t="shared" si="14"/>
        <v>-1100</v>
      </c>
      <c r="H32" s="48">
        <f t="shared" si="14"/>
        <v>-1100</v>
      </c>
      <c r="I32" s="48">
        <f t="shared" si="14"/>
        <v>-2860.0000000000005</v>
      </c>
      <c r="J32" s="48">
        <f t="shared" si="14"/>
        <v>-2860.0000000000005</v>
      </c>
      <c r="K32" s="48">
        <f t="shared" si="14"/>
        <v>-2860.0000000000005</v>
      </c>
      <c r="L32" s="48">
        <f t="shared" si="14"/>
        <v>-2860.0000000000005</v>
      </c>
      <c r="M32" s="48">
        <f t="shared" si="14"/>
        <v>-2860.0000000000005</v>
      </c>
      <c r="N32" s="43"/>
      <c r="O32" s="43"/>
      <c r="P32" s="43"/>
    </row>
    <row r="33" spans="1:16" ht="29.25" customHeight="1" x14ac:dyDescent="0.25">
      <c r="A33" s="47" t="s">
        <v>26</v>
      </c>
      <c r="B33" s="48">
        <f>B22-B27</f>
        <v>-1100</v>
      </c>
      <c r="C33" s="48">
        <f t="shared" ref="C33:M33" si="15">C22-C27</f>
        <v>-2200</v>
      </c>
      <c r="D33" s="48">
        <f t="shared" si="15"/>
        <v>-3300</v>
      </c>
      <c r="E33" s="48">
        <f t="shared" si="15"/>
        <v>-4400</v>
      </c>
      <c r="F33" s="48">
        <f t="shared" si="15"/>
        <v>-5500</v>
      </c>
      <c r="G33" s="48">
        <f t="shared" si="15"/>
        <v>-6600</v>
      </c>
      <c r="H33" s="48">
        <f t="shared" si="15"/>
        <v>-7700</v>
      </c>
      <c r="I33" s="48">
        <f t="shared" si="15"/>
        <v>-10560</v>
      </c>
      <c r="J33" s="48">
        <f t="shared" si="15"/>
        <v>-13420</v>
      </c>
      <c r="K33" s="48">
        <f t="shared" si="15"/>
        <v>-16280</v>
      </c>
      <c r="L33" s="48">
        <f t="shared" si="15"/>
        <v>-19140</v>
      </c>
      <c r="M33" s="48">
        <f t="shared" si="15"/>
        <v>-22000</v>
      </c>
      <c r="N33" s="43"/>
      <c r="O33" s="43"/>
      <c r="P33" s="43"/>
    </row>
    <row r="34" spans="1:16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97.5" customHeight="1" thickBot="1" x14ac:dyDescent="0.25">
      <c r="A39" s="43"/>
      <c r="B39" s="85" t="s">
        <v>38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43"/>
      <c r="O39" s="43"/>
      <c r="P39" s="43"/>
    </row>
    <row r="40" spans="1:16" ht="70.5" customHeight="1" thickTop="1" thickBot="1" x14ac:dyDescent="0.25">
      <c r="A40" s="43"/>
      <c r="B40" s="86" t="s">
        <v>30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43"/>
      <c r="O40" s="43"/>
      <c r="P40" s="43"/>
    </row>
    <row r="41" spans="1:16" ht="30.75" customHeight="1" thickTop="1" thickBot="1" x14ac:dyDescent="0.3">
      <c r="A41" s="43"/>
      <c r="B41" s="88" t="s">
        <v>0</v>
      </c>
      <c r="C41" s="88"/>
      <c r="D41" s="89"/>
      <c r="E41" s="89"/>
      <c r="F41" s="89"/>
      <c r="G41" s="89"/>
      <c r="H41" s="43"/>
      <c r="I41" s="43"/>
      <c r="J41" s="43"/>
      <c r="K41" s="43"/>
      <c r="L41" s="90" t="s">
        <v>27</v>
      </c>
      <c r="M41" s="43"/>
      <c r="N41" s="43"/>
      <c r="O41" s="43"/>
      <c r="P41" s="43"/>
    </row>
    <row r="42" spans="1:16" ht="28.5" customHeight="1" thickTop="1" x14ac:dyDescent="0.25">
      <c r="A42" s="43"/>
      <c r="B42" s="91" t="s">
        <v>1</v>
      </c>
      <c r="C42" s="91"/>
      <c r="D42" s="92"/>
      <c r="E42" s="92"/>
      <c r="F42" s="92"/>
      <c r="G42" s="92"/>
      <c r="H42" s="43"/>
      <c r="I42" s="117" t="s">
        <v>2</v>
      </c>
      <c r="J42" s="118"/>
      <c r="K42" s="94">
        <v>20000</v>
      </c>
      <c r="L42" s="95">
        <f>K42/12</f>
        <v>1666.6666666666667</v>
      </c>
      <c r="M42" s="96" t="s">
        <v>3</v>
      </c>
      <c r="N42" s="43"/>
      <c r="O42" s="43"/>
      <c r="P42" s="43"/>
    </row>
    <row r="43" spans="1:16" ht="28.5" customHeight="1" thickBot="1" x14ac:dyDescent="0.3">
      <c r="A43" s="43"/>
      <c r="B43" s="119" t="s">
        <v>4</v>
      </c>
      <c r="C43" s="119"/>
      <c r="D43" s="97"/>
      <c r="E43" s="97"/>
      <c r="F43" s="97"/>
      <c r="G43" s="97"/>
      <c r="H43" s="43"/>
      <c r="I43" s="98">
        <v>0.95</v>
      </c>
      <c r="J43" s="99">
        <f>K42*0.95</f>
        <v>19000</v>
      </c>
      <c r="K43" s="98">
        <v>1.1000000000000001</v>
      </c>
      <c r="L43" s="99">
        <f>K42*1.1</f>
        <v>22000</v>
      </c>
      <c r="M43" s="100" t="s">
        <v>5</v>
      </c>
      <c r="N43" s="43"/>
      <c r="O43" s="43"/>
      <c r="P43" s="43"/>
    </row>
    <row r="44" spans="1:16" ht="19.5" thickTop="1" thickBot="1" x14ac:dyDescent="0.3">
      <c r="A44" s="43"/>
      <c r="B44" s="101" t="s">
        <v>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43"/>
      <c r="O44" s="43"/>
      <c r="P44" s="43"/>
    </row>
    <row r="45" spans="1:16" ht="12.75" customHeight="1" x14ac:dyDescent="0.2">
      <c r="A45" s="43"/>
      <c r="B45" s="120" t="s">
        <v>7</v>
      </c>
      <c r="C45" s="120" t="s">
        <v>8</v>
      </c>
      <c r="D45" s="120" t="s">
        <v>9</v>
      </c>
      <c r="E45" s="120" t="s">
        <v>10</v>
      </c>
      <c r="F45" s="120" t="s">
        <v>11</v>
      </c>
      <c r="G45" s="120" t="s">
        <v>12</v>
      </c>
      <c r="H45" s="120" t="s">
        <v>13</v>
      </c>
      <c r="I45" s="120" t="s">
        <v>14</v>
      </c>
      <c r="J45" s="120" t="s">
        <v>15</v>
      </c>
      <c r="K45" s="120" t="s">
        <v>16</v>
      </c>
      <c r="L45" s="120" t="s">
        <v>17</v>
      </c>
      <c r="M45" s="104" t="s">
        <v>18</v>
      </c>
      <c r="N45" s="43"/>
      <c r="O45" s="43"/>
      <c r="P45" s="43"/>
    </row>
    <row r="46" spans="1:16" ht="13.5" customHeight="1" thickBot="1" x14ac:dyDescent="0.25">
      <c r="A46" s="43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05"/>
      <c r="N46" s="43"/>
      <c r="O46" s="43"/>
      <c r="P46" s="43"/>
    </row>
    <row r="47" spans="1:16" ht="23.25" customHeight="1" thickBot="1" x14ac:dyDescent="0.25">
      <c r="A47" s="79" t="s">
        <v>34</v>
      </c>
      <c r="B47" s="80"/>
      <c r="C47" s="80"/>
      <c r="D47" s="80"/>
      <c r="E47" s="80"/>
      <c r="F47" s="80"/>
      <c r="G47" s="80"/>
      <c r="H47" s="80"/>
      <c r="I47" s="80"/>
      <c r="J47" s="81"/>
      <c r="K47" s="106">
        <v>-3000</v>
      </c>
      <c r="L47" s="58"/>
      <c r="M47" s="58"/>
      <c r="N47" s="43">
        <f>K47*0.95</f>
        <v>-2850</v>
      </c>
      <c r="O47" s="107">
        <v>0.95</v>
      </c>
      <c r="P47" s="43"/>
    </row>
    <row r="48" spans="1:16" ht="23.25" customHeight="1" thickBot="1" x14ac:dyDescent="0.25">
      <c r="A48" s="79" t="s">
        <v>28</v>
      </c>
      <c r="B48" s="80"/>
      <c r="C48" s="80"/>
      <c r="D48" s="80"/>
      <c r="E48" s="80"/>
      <c r="F48" s="80"/>
      <c r="G48" s="80"/>
      <c r="H48" s="80"/>
      <c r="I48" s="80"/>
      <c r="J48" s="81"/>
      <c r="K48" s="59">
        <f>K47/3</f>
        <v>-1000</v>
      </c>
      <c r="L48" s="59">
        <f>K48</f>
        <v>-1000</v>
      </c>
      <c r="M48" s="59">
        <f>K48</f>
        <v>-1000</v>
      </c>
      <c r="N48" s="43">
        <f>K47*1.1</f>
        <v>-3300.0000000000005</v>
      </c>
      <c r="O48" s="107">
        <v>1.1000000000000001</v>
      </c>
      <c r="P48" s="43"/>
    </row>
    <row r="49" spans="1:16" ht="21" customHeight="1" x14ac:dyDescent="0.25">
      <c r="A49" s="111" t="s">
        <v>19</v>
      </c>
      <c r="B49" s="112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43"/>
      <c r="O49" s="99"/>
      <c r="P49" s="43"/>
    </row>
    <row r="50" spans="1:16" ht="6.75" customHeight="1" x14ac:dyDescent="0.25">
      <c r="A50" s="114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3"/>
      <c r="O50" s="43"/>
      <c r="P50" s="43"/>
    </row>
    <row r="51" spans="1:16" ht="18" customHeight="1" x14ac:dyDescent="0.25">
      <c r="A51" s="114"/>
      <c r="B51" s="15" t="s">
        <v>35</v>
      </c>
      <c r="C51" s="15" t="s">
        <v>35</v>
      </c>
      <c r="D51" s="15" t="s">
        <v>35</v>
      </c>
      <c r="E51" s="15" t="s">
        <v>35</v>
      </c>
      <c r="F51" s="15" t="s">
        <v>35</v>
      </c>
      <c r="G51" s="15" t="s">
        <v>35</v>
      </c>
      <c r="H51" s="15" t="s">
        <v>35</v>
      </c>
      <c r="I51" s="15" t="s">
        <v>35</v>
      </c>
      <c r="J51" s="15" t="s">
        <v>35</v>
      </c>
      <c r="K51" s="15" t="s">
        <v>35</v>
      </c>
      <c r="L51" s="15" t="s">
        <v>35</v>
      </c>
      <c r="M51" s="15" t="s">
        <v>35</v>
      </c>
      <c r="N51" s="43"/>
      <c r="O51" s="43"/>
      <c r="P51" s="43"/>
    </row>
    <row r="52" spans="1:16" ht="15" customHeight="1" thickBot="1" x14ac:dyDescent="0.3">
      <c r="A52" s="115"/>
      <c r="B52" s="51" t="s">
        <v>36</v>
      </c>
      <c r="C52" s="52" t="s">
        <v>36</v>
      </c>
      <c r="D52" s="52" t="s">
        <v>36</v>
      </c>
      <c r="E52" s="52" t="s">
        <v>36</v>
      </c>
      <c r="F52" s="52" t="s">
        <v>36</v>
      </c>
      <c r="G52" s="52" t="s">
        <v>36</v>
      </c>
      <c r="H52" s="52" t="s">
        <v>36</v>
      </c>
      <c r="I52" s="52" t="s">
        <v>36</v>
      </c>
      <c r="J52" s="52" t="s">
        <v>36</v>
      </c>
      <c r="K52" s="52" t="s">
        <v>36</v>
      </c>
      <c r="L52" s="52" t="s">
        <v>36</v>
      </c>
      <c r="M52" s="52" t="s">
        <v>36</v>
      </c>
      <c r="N52" s="43"/>
      <c r="O52" s="43"/>
      <c r="P52" s="43"/>
    </row>
    <row r="53" spans="1:16" ht="18.75" customHeight="1" thickBot="1" x14ac:dyDescent="0.3">
      <c r="A53" s="45" t="s">
        <v>20</v>
      </c>
      <c r="B53" s="16">
        <v>1583.3333333333333</v>
      </c>
      <c r="C53" s="16">
        <v>1583.3333333333333</v>
      </c>
      <c r="D53" s="16">
        <v>1583.3333333333333</v>
      </c>
      <c r="E53" s="16">
        <v>1583.3333333333333</v>
      </c>
      <c r="F53" s="16">
        <v>1583.3333333333333</v>
      </c>
      <c r="G53" s="16">
        <v>1583.3333333333333</v>
      </c>
      <c r="H53" s="16">
        <v>1583.3333333333333</v>
      </c>
      <c r="I53" s="16">
        <v>1583.3333333333333</v>
      </c>
      <c r="J53" s="16">
        <v>1583.3333333333333</v>
      </c>
      <c r="K53" s="16">
        <v>633.33333333333337</v>
      </c>
      <c r="L53" s="16">
        <v>633.33333333333337</v>
      </c>
      <c r="M53" s="16">
        <v>633.33333333333337</v>
      </c>
      <c r="N53" s="116"/>
      <c r="O53" s="43"/>
      <c r="P53" s="43"/>
    </row>
    <row r="54" spans="1:16" ht="18.75" customHeight="1" thickBot="1" x14ac:dyDescent="0.3">
      <c r="A54" s="45" t="s">
        <v>21</v>
      </c>
      <c r="B54" s="18">
        <v>1833.3333333333335</v>
      </c>
      <c r="C54" s="18">
        <v>1833.3333333333335</v>
      </c>
      <c r="D54" s="18">
        <v>1833.3333333333335</v>
      </c>
      <c r="E54" s="18">
        <v>1833.3333333333335</v>
      </c>
      <c r="F54" s="18">
        <v>1833.3333333333335</v>
      </c>
      <c r="G54" s="18">
        <v>1833.3333333333335</v>
      </c>
      <c r="H54" s="18">
        <v>1833.3333333333335</v>
      </c>
      <c r="I54" s="18">
        <v>1833.3333333333335</v>
      </c>
      <c r="J54" s="18">
        <v>1833.3333333333335</v>
      </c>
      <c r="K54" s="18">
        <v>733.33333333333348</v>
      </c>
      <c r="L54" s="18">
        <v>733.33333333333348</v>
      </c>
      <c r="M54" s="18">
        <v>733.33333333333348</v>
      </c>
      <c r="N54" s="43"/>
      <c r="O54" s="43"/>
      <c r="P54" s="43"/>
    </row>
    <row r="55" spans="1:16" ht="15" customHeight="1" thickBot="1" x14ac:dyDescent="0.3">
      <c r="A55" s="114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43"/>
      <c r="O55" s="43"/>
      <c r="P55" s="43"/>
    </row>
    <row r="56" spans="1:16" ht="15" customHeight="1" x14ac:dyDescent="0.25">
      <c r="A56" s="115"/>
      <c r="B56" s="22" t="s">
        <v>7</v>
      </c>
      <c r="C56" s="23" t="s">
        <v>22</v>
      </c>
      <c r="D56" s="23" t="s">
        <v>22</v>
      </c>
      <c r="E56" s="23" t="s">
        <v>22</v>
      </c>
      <c r="F56" s="23" t="s">
        <v>22</v>
      </c>
      <c r="G56" s="23" t="s">
        <v>22</v>
      </c>
      <c r="H56" s="23" t="s">
        <v>22</v>
      </c>
      <c r="I56" s="23" t="s">
        <v>22</v>
      </c>
      <c r="J56" s="23" t="s">
        <v>22</v>
      </c>
      <c r="K56" s="23" t="s">
        <v>22</v>
      </c>
      <c r="L56" s="23" t="s">
        <v>22</v>
      </c>
      <c r="M56" s="24" t="s">
        <v>22</v>
      </c>
      <c r="N56" s="43"/>
      <c r="O56" s="43"/>
      <c r="P56" s="43"/>
    </row>
    <row r="57" spans="1:16" ht="15" customHeight="1" thickBot="1" x14ac:dyDescent="0.3">
      <c r="A57" s="115"/>
      <c r="B57" s="25"/>
      <c r="C57" s="26" t="s">
        <v>8</v>
      </c>
      <c r="D57" s="26" t="s">
        <v>9</v>
      </c>
      <c r="E57" s="26" t="s">
        <v>10</v>
      </c>
      <c r="F57" s="26" t="s">
        <v>11</v>
      </c>
      <c r="G57" s="26" t="s">
        <v>12</v>
      </c>
      <c r="H57" s="26" t="s">
        <v>13</v>
      </c>
      <c r="I57" s="26" t="s">
        <v>14</v>
      </c>
      <c r="J57" s="26" t="s">
        <v>15</v>
      </c>
      <c r="K57" s="26" t="s">
        <v>16</v>
      </c>
      <c r="L57" s="26" t="s">
        <v>17</v>
      </c>
      <c r="M57" s="26" t="s">
        <v>18</v>
      </c>
      <c r="N57" s="43"/>
      <c r="O57" s="43"/>
      <c r="P57" s="43"/>
    </row>
    <row r="58" spans="1:16" ht="18" customHeight="1" thickTop="1" x14ac:dyDescent="0.25">
      <c r="A58" s="45" t="s">
        <v>23</v>
      </c>
      <c r="B58" s="27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43"/>
      <c r="O58" s="43"/>
      <c r="P58" s="43"/>
    </row>
    <row r="59" spans="1:16" ht="9" customHeight="1" x14ac:dyDescent="0.25">
      <c r="A59" s="115"/>
      <c r="B59" s="2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43"/>
      <c r="O59" s="43"/>
      <c r="P59" s="43"/>
    </row>
    <row r="60" spans="1:16" ht="15" customHeight="1" x14ac:dyDescent="0.25">
      <c r="A60" s="114"/>
      <c r="B60" s="14" t="s">
        <v>35</v>
      </c>
      <c r="C60" s="15" t="s">
        <v>35</v>
      </c>
      <c r="D60" s="15" t="s">
        <v>35</v>
      </c>
      <c r="E60" s="15" t="s">
        <v>35</v>
      </c>
      <c r="F60" s="15" t="s">
        <v>35</v>
      </c>
      <c r="G60" s="15" t="s">
        <v>35</v>
      </c>
      <c r="H60" s="15" t="s">
        <v>35</v>
      </c>
      <c r="I60" s="15" t="s">
        <v>35</v>
      </c>
      <c r="J60" s="15" t="s">
        <v>35</v>
      </c>
      <c r="K60" s="15" t="s">
        <v>35</v>
      </c>
      <c r="L60" s="15" t="s">
        <v>35</v>
      </c>
      <c r="M60" s="15" t="s">
        <v>35</v>
      </c>
      <c r="N60" s="43"/>
      <c r="O60" s="43"/>
      <c r="P60" s="43"/>
    </row>
    <row r="61" spans="1:16" ht="15" customHeight="1" thickBot="1" x14ac:dyDescent="0.3">
      <c r="A61" s="114"/>
      <c r="B61" s="30" t="s">
        <v>36</v>
      </c>
      <c r="C61" s="31" t="s">
        <v>36</v>
      </c>
      <c r="D61" s="31" t="s">
        <v>36</v>
      </c>
      <c r="E61" s="31" t="s">
        <v>36</v>
      </c>
      <c r="F61" s="31" t="s">
        <v>36</v>
      </c>
      <c r="G61" s="31" t="s">
        <v>36</v>
      </c>
      <c r="H61" s="31" t="s">
        <v>36</v>
      </c>
      <c r="I61" s="31" t="s">
        <v>36</v>
      </c>
      <c r="J61" s="15" t="s">
        <v>36</v>
      </c>
      <c r="K61" s="15" t="s">
        <v>36</v>
      </c>
      <c r="L61" s="15" t="s">
        <v>36</v>
      </c>
      <c r="M61" s="15" t="s">
        <v>36</v>
      </c>
      <c r="N61" s="43"/>
      <c r="O61" s="43"/>
      <c r="P61" s="43"/>
    </row>
    <row r="62" spans="1:16" ht="20.25" customHeight="1" thickBot="1" x14ac:dyDescent="0.3">
      <c r="A62" s="45" t="s">
        <v>20</v>
      </c>
      <c r="B62" s="32">
        <v>1583.3333333333333</v>
      </c>
      <c r="C62" s="33">
        <v>3166.6666666666665</v>
      </c>
      <c r="D62" s="33">
        <v>4750</v>
      </c>
      <c r="E62" s="33">
        <v>6333.333333333333</v>
      </c>
      <c r="F62" s="33">
        <v>7916.6666666666661</v>
      </c>
      <c r="G62" s="33">
        <v>9500</v>
      </c>
      <c r="H62" s="33">
        <v>11083.333333333334</v>
      </c>
      <c r="I62" s="33">
        <v>12666.666666666668</v>
      </c>
      <c r="J62" s="33">
        <v>14250.000000000002</v>
      </c>
      <c r="K62" s="34">
        <v>14883.333333333336</v>
      </c>
      <c r="L62" s="34">
        <v>15516.66666666667</v>
      </c>
      <c r="M62" s="34">
        <v>16150.000000000004</v>
      </c>
      <c r="N62" s="116">
        <f>J43+N47-M62</f>
        <v>0</v>
      </c>
      <c r="O62" s="43"/>
      <c r="P62" s="43"/>
    </row>
    <row r="63" spans="1:16" ht="20.25" customHeight="1" thickTop="1" thickBot="1" x14ac:dyDescent="0.3">
      <c r="A63" s="45" t="s">
        <v>21</v>
      </c>
      <c r="B63" s="35">
        <v>1833.3333333333335</v>
      </c>
      <c r="C63" s="36">
        <v>3666.666666666667</v>
      </c>
      <c r="D63" s="36">
        <v>5500</v>
      </c>
      <c r="E63" s="36">
        <v>7333.3333333333339</v>
      </c>
      <c r="F63" s="36">
        <v>9166.6666666666679</v>
      </c>
      <c r="G63" s="36">
        <v>11000.000000000002</v>
      </c>
      <c r="H63" s="36">
        <v>12833.333333333336</v>
      </c>
      <c r="I63" s="36">
        <v>14666.66666666667</v>
      </c>
      <c r="J63" s="36">
        <v>16500.000000000004</v>
      </c>
      <c r="K63" s="37">
        <v>17233.333333333336</v>
      </c>
      <c r="L63" s="37">
        <v>17966.666666666668</v>
      </c>
      <c r="M63" s="37">
        <v>18700</v>
      </c>
      <c r="N63" s="116">
        <f>L43+N48-M63</f>
        <v>0</v>
      </c>
      <c r="O63" s="43"/>
      <c r="P63" s="43"/>
    </row>
    <row r="64" spans="1:16" ht="9" customHeight="1" x14ac:dyDescent="0.25">
      <c r="A64" s="38"/>
      <c r="B64" s="39"/>
      <c r="C64" s="40"/>
      <c r="D64" s="41"/>
      <c r="E64" s="39"/>
      <c r="F64" s="40"/>
      <c r="G64" s="41"/>
      <c r="H64" s="39"/>
      <c r="I64" s="40"/>
      <c r="J64" s="41"/>
      <c r="K64" s="39"/>
      <c r="L64" s="40"/>
      <c r="M64" s="42"/>
      <c r="N64" s="43"/>
      <c r="O64" s="43"/>
      <c r="P64" s="43"/>
    </row>
    <row r="65" spans="1:16" ht="15" x14ac:dyDescent="0.25">
      <c r="A65" s="43"/>
      <c r="B65" s="39"/>
      <c r="C65" s="39"/>
      <c r="D65" s="39"/>
      <c r="E65" s="39"/>
      <c r="F65" s="39"/>
      <c r="G65" s="39"/>
      <c r="H65" s="44" t="s">
        <v>35</v>
      </c>
      <c r="I65" s="39"/>
      <c r="J65" s="39"/>
      <c r="K65" s="39"/>
      <c r="L65" s="39"/>
      <c r="M65" s="39"/>
      <c r="N65" s="43"/>
      <c r="O65" s="43"/>
      <c r="P65" s="43"/>
    </row>
    <row r="66" spans="1:16" ht="15.75" thickBot="1" x14ac:dyDescent="0.3">
      <c r="A66" s="43"/>
      <c r="B66" s="39"/>
      <c r="C66" s="39"/>
      <c r="D66" s="39"/>
      <c r="E66" s="39"/>
      <c r="F66" s="39"/>
      <c r="G66" s="39"/>
      <c r="H66" s="44" t="s">
        <v>36</v>
      </c>
      <c r="I66" s="39"/>
      <c r="J66" s="39"/>
      <c r="K66" s="39"/>
      <c r="L66" s="39"/>
      <c r="M66" s="39"/>
      <c r="N66" s="43"/>
      <c r="O66" s="43"/>
      <c r="P66" s="43"/>
    </row>
    <row r="67" spans="1:16" ht="24.75" customHeight="1" x14ac:dyDescent="0.25">
      <c r="A67" s="45" t="s">
        <v>24</v>
      </c>
      <c r="B67" s="39"/>
      <c r="C67" s="39"/>
      <c r="D67" s="39"/>
      <c r="E67" s="39"/>
      <c r="F67" s="39"/>
      <c r="G67" s="39"/>
      <c r="H67" s="46">
        <v>8750</v>
      </c>
      <c r="I67" s="39"/>
      <c r="J67" s="39"/>
      <c r="K67" s="39"/>
      <c r="L67" s="39"/>
      <c r="M67" s="39"/>
      <c r="N67" s="43"/>
      <c r="O67" s="43"/>
      <c r="P67" s="43"/>
    </row>
    <row r="68" spans="1:16" ht="31.5" customHeight="1" x14ac:dyDescent="0.25">
      <c r="A68" s="47" t="s">
        <v>25</v>
      </c>
      <c r="B68" s="48">
        <v>-1833.3333333333335</v>
      </c>
      <c r="C68" s="48">
        <v>-1833.3333333333335</v>
      </c>
      <c r="D68" s="48">
        <v>-1833.3333333333335</v>
      </c>
      <c r="E68" s="48">
        <v>-1833.3333333333335</v>
      </c>
      <c r="F68" s="48">
        <v>-1833.3333333333335</v>
      </c>
      <c r="G68" s="48">
        <v>-1833.3333333333335</v>
      </c>
      <c r="H68" s="48">
        <v>-1833.3333333333335</v>
      </c>
      <c r="I68" s="48">
        <v>-1833.3333333333335</v>
      </c>
      <c r="J68" s="48">
        <v>-1833.3333333333335</v>
      </c>
      <c r="K68" s="48">
        <v>-733.33333333333348</v>
      </c>
      <c r="L68" s="48">
        <v>-733.33333333333348</v>
      </c>
      <c r="M68" s="48">
        <v>-733.33333333333348</v>
      </c>
      <c r="N68" s="43"/>
      <c r="O68" s="43"/>
      <c r="P68" s="43"/>
    </row>
    <row r="69" spans="1:16" ht="29.25" customHeight="1" x14ac:dyDescent="0.25">
      <c r="A69" s="47" t="s">
        <v>26</v>
      </c>
      <c r="B69" s="48">
        <v>-1833.3333333333335</v>
      </c>
      <c r="C69" s="48">
        <v>-3666.666666666667</v>
      </c>
      <c r="D69" s="48">
        <v>-5500</v>
      </c>
      <c r="E69" s="48">
        <v>-7333.3333333333339</v>
      </c>
      <c r="F69" s="48">
        <v>-9166.6666666666679</v>
      </c>
      <c r="G69" s="48">
        <v>-11000.000000000002</v>
      </c>
      <c r="H69" s="48">
        <v>-12833.333333333336</v>
      </c>
      <c r="I69" s="48">
        <v>-14666.66666666667</v>
      </c>
      <c r="J69" s="48">
        <v>-16500.000000000004</v>
      </c>
      <c r="K69" s="48">
        <v>-17233.333333333336</v>
      </c>
      <c r="L69" s="48">
        <v>-17966.666666666668</v>
      </c>
      <c r="M69" s="48">
        <v>-18700</v>
      </c>
      <c r="N69" s="43"/>
      <c r="O69" s="43"/>
      <c r="P69" s="43"/>
    </row>
  </sheetData>
  <sheetProtection password="CC53" sheet="1" objects="1" scenarios="1"/>
  <mergeCells count="48">
    <mergeCell ref="A47:J47"/>
    <mergeCell ref="A48:J48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B42:C42"/>
    <mergeCell ref="D42:G42"/>
    <mergeCell ref="I42:J42"/>
    <mergeCell ref="B43:C43"/>
    <mergeCell ref="D43:G43"/>
    <mergeCell ref="B44:M44"/>
    <mergeCell ref="A12:H12"/>
    <mergeCell ref="B3:M3"/>
    <mergeCell ref="B39:M39"/>
    <mergeCell ref="B40:M40"/>
    <mergeCell ref="B41:C41"/>
    <mergeCell ref="D41:G41"/>
    <mergeCell ref="I9:I10"/>
    <mergeCell ref="J9:J10"/>
    <mergeCell ref="K9:K10"/>
    <mergeCell ref="L9:L10"/>
    <mergeCell ref="M9:M10"/>
    <mergeCell ref="A11:H11"/>
    <mergeCell ref="B7:C7"/>
    <mergeCell ref="D7:G7"/>
    <mergeCell ref="B8:M8"/>
    <mergeCell ref="B9:B10"/>
    <mergeCell ref="C9:C10"/>
    <mergeCell ref="D9:D10"/>
    <mergeCell ref="E9:E10"/>
    <mergeCell ref="F9:F10"/>
    <mergeCell ref="G9:G10"/>
    <mergeCell ref="H9:H10"/>
    <mergeCell ref="B4:M4"/>
    <mergeCell ref="B5:C5"/>
    <mergeCell ref="D5:G5"/>
    <mergeCell ref="B6:C6"/>
    <mergeCell ref="D6:G6"/>
    <mergeCell ref="I6:J6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59" zoomScaleNormal="59" workbookViewId="0">
      <selection activeCell="K5" sqref="K5"/>
    </sheetView>
  </sheetViews>
  <sheetFormatPr defaultColWidth="11.42578125" defaultRowHeight="12.75" x14ac:dyDescent="0.2"/>
  <cols>
    <col min="1" max="1" width="26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70.5" customHeight="1" thickBot="1" x14ac:dyDescent="0.25">
      <c r="B3" s="68" t="s">
        <v>32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 ht="30.75" customHeight="1" thickTop="1" thickBot="1" x14ac:dyDescent="0.3">
      <c r="B4" s="70" t="s">
        <v>0</v>
      </c>
      <c r="C4" s="70"/>
      <c r="D4" s="71"/>
      <c r="E4" s="71"/>
      <c r="F4" s="71"/>
      <c r="G4" s="71"/>
      <c r="L4" s="50" t="s">
        <v>27</v>
      </c>
    </row>
    <row r="5" spans="1:15" ht="28.5" customHeight="1" thickTop="1" x14ac:dyDescent="0.25">
      <c r="B5" s="72" t="s">
        <v>1</v>
      </c>
      <c r="C5" s="72"/>
      <c r="D5" s="74"/>
      <c r="E5" s="74"/>
      <c r="F5" s="74"/>
      <c r="G5" s="74"/>
      <c r="I5" s="75" t="s">
        <v>2</v>
      </c>
      <c r="J5" s="75"/>
      <c r="K5" s="4">
        <v>0</v>
      </c>
      <c r="L5" s="49">
        <f>K5/12</f>
        <v>0</v>
      </c>
      <c r="M5" s="5" t="s">
        <v>3</v>
      </c>
    </row>
    <row r="6" spans="1:15" ht="28.5" customHeight="1" thickBot="1" x14ac:dyDescent="0.3">
      <c r="B6" s="72" t="s">
        <v>4</v>
      </c>
      <c r="C6" s="72"/>
      <c r="D6" s="73"/>
      <c r="E6" s="73"/>
      <c r="F6" s="73"/>
      <c r="G6" s="73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76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5" x14ac:dyDescent="0.2">
      <c r="B8" s="66" t="s">
        <v>7</v>
      </c>
      <c r="C8" s="66" t="s">
        <v>8</v>
      </c>
      <c r="D8" s="66" t="s">
        <v>9</v>
      </c>
      <c r="E8" s="66" t="s">
        <v>10</v>
      </c>
      <c r="F8" s="66" t="s">
        <v>11</v>
      </c>
      <c r="G8" s="66" t="s">
        <v>12</v>
      </c>
      <c r="H8" s="66" t="s">
        <v>13</v>
      </c>
      <c r="I8" s="66" t="s">
        <v>14</v>
      </c>
      <c r="J8" s="66" t="s">
        <v>15</v>
      </c>
      <c r="K8" s="66" t="s">
        <v>16</v>
      </c>
      <c r="L8" s="66" t="s">
        <v>17</v>
      </c>
      <c r="M8" s="66" t="s">
        <v>18</v>
      </c>
    </row>
    <row r="9" spans="1:15" ht="13.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5" ht="23.25" customHeight="1" thickBot="1" x14ac:dyDescent="0.25">
      <c r="A10" s="60" t="s">
        <v>29</v>
      </c>
      <c r="B10" s="61"/>
      <c r="C10" s="61"/>
      <c r="D10" s="61"/>
      <c r="E10" s="61"/>
      <c r="F10" s="61"/>
      <c r="G10" s="61"/>
      <c r="H10" s="62"/>
      <c r="I10" s="57">
        <v>0</v>
      </c>
      <c r="J10" s="58"/>
      <c r="K10" s="58"/>
      <c r="L10" s="58"/>
      <c r="M10" s="58"/>
      <c r="N10">
        <f>I10*0.95</f>
        <v>0</v>
      </c>
      <c r="O10" s="56">
        <v>0.95</v>
      </c>
    </row>
    <row r="11" spans="1:15" ht="23.25" customHeight="1" thickBot="1" x14ac:dyDescent="0.25">
      <c r="A11" s="63" t="s">
        <v>28</v>
      </c>
      <c r="B11" s="64"/>
      <c r="C11" s="64"/>
      <c r="D11" s="64"/>
      <c r="E11" s="64"/>
      <c r="F11" s="64"/>
      <c r="G11" s="64"/>
      <c r="H11" s="65"/>
      <c r="I11" s="59">
        <f>I10/5</f>
        <v>0</v>
      </c>
      <c r="J11" s="59">
        <f>I11</f>
        <v>0</v>
      </c>
      <c r="K11" s="59">
        <f>I11</f>
        <v>0</v>
      </c>
      <c r="L11" s="59">
        <f>I11</f>
        <v>0</v>
      </c>
      <c r="M11" s="59">
        <f>I11</f>
        <v>0</v>
      </c>
      <c r="N11">
        <f>I10*1.1</f>
        <v>0</v>
      </c>
      <c r="O11" s="56">
        <v>1.1000000000000001</v>
      </c>
    </row>
    <row r="12" spans="1:15" ht="21" customHeight="1" x14ac:dyDescent="0.25">
      <c r="A12" s="55" t="s">
        <v>19</v>
      </c>
      <c r="B12" s="53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O12" s="7"/>
    </row>
    <row r="13" spans="1:15" ht="6.75" customHeight="1" x14ac:dyDescent="0.2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5" ht="18" customHeight="1" x14ac:dyDescent="0.25">
      <c r="A14" s="11"/>
      <c r="B14" s="15" t="str">
        <f t="shared" ref="B14:M14" si="0">IF(B16&lt;=B12," ","Alult.")</f>
        <v xml:space="preserve"> </v>
      </c>
      <c r="C14" s="15" t="str">
        <f t="shared" si="0"/>
        <v xml:space="preserve"> </v>
      </c>
      <c r="D14" s="15" t="str">
        <f t="shared" si="0"/>
        <v xml:space="preserve"> </v>
      </c>
      <c r="E14" s="15" t="str">
        <f t="shared" si="0"/>
        <v xml:space="preserve"> </v>
      </c>
      <c r="F14" s="15" t="str">
        <f t="shared" si="0"/>
        <v xml:space="preserve"> </v>
      </c>
      <c r="G14" s="15" t="str">
        <f t="shared" si="0"/>
        <v xml:space="preserve"> </v>
      </c>
      <c r="H14" s="15" t="str">
        <f t="shared" si="0"/>
        <v xml:space="preserve"> </v>
      </c>
      <c r="I14" s="15" t="str">
        <f t="shared" si="0"/>
        <v xml:space="preserve"> </v>
      </c>
      <c r="J14" s="15" t="str">
        <f t="shared" si="0"/>
        <v xml:space="preserve"> </v>
      </c>
      <c r="K14" s="15" t="str">
        <f t="shared" si="0"/>
        <v xml:space="preserve"> </v>
      </c>
      <c r="L14" s="15" t="str">
        <f t="shared" si="0"/>
        <v xml:space="preserve"> </v>
      </c>
      <c r="M14" s="15" t="str">
        <f t="shared" si="0"/>
        <v xml:space="preserve"> </v>
      </c>
    </row>
    <row r="15" spans="1:15" ht="15" customHeight="1" thickBot="1" x14ac:dyDescent="0.3">
      <c r="A15" s="21"/>
      <c r="B15" s="51" t="str">
        <f>IF(B17&gt;=B12," ","Túlt.")</f>
        <v xml:space="preserve"> </v>
      </c>
      <c r="C15" s="52" t="str">
        <f t="shared" ref="C15:M15" si="1">IF(C17&gt;=C12," ","Túlt.")</f>
        <v xml:space="preserve"> </v>
      </c>
      <c r="D15" s="52" t="str">
        <f t="shared" si="1"/>
        <v xml:space="preserve"> </v>
      </c>
      <c r="E15" s="52" t="str">
        <f t="shared" si="1"/>
        <v xml:space="preserve"> </v>
      </c>
      <c r="F15" s="52" t="str">
        <f t="shared" si="1"/>
        <v xml:space="preserve"> </v>
      </c>
      <c r="G15" s="52" t="str">
        <f t="shared" si="1"/>
        <v xml:space="preserve"> </v>
      </c>
      <c r="H15" s="52" t="str">
        <f t="shared" si="1"/>
        <v xml:space="preserve"> </v>
      </c>
      <c r="I15" s="52" t="str">
        <f t="shared" si="1"/>
        <v xml:space="preserve"> </v>
      </c>
      <c r="J15" s="52" t="str">
        <f t="shared" si="1"/>
        <v xml:space="preserve"> </v>
      </c>
      <c r="K15" s="52" t="str">
        <f t="shared" si="1"/>
        <v xml:space="preserve"> </v>
      </c>
      <c r="L15" s="52" t="str">
        <f t="shared" si="1"/>
        <v xml:space="preserve"> </v>
      </c>
      <c r="M15" s="52" t="str">
        <f t="shared" si="1"/>
        <v xml:space="preserve"> </v>
      </c>
    </row>
    <row r="16" spans="1:15" ht="18.75" customHeight="1" thickBot="1" x14ac:dyDescent="0.3">
      <c r="A16" s="9" t="s">
        <v>20</v>
      </c>
      <c r="B16" s="16">
        <f>$K$5/12*0.95</f>
        <v>0</v>
      </c>
      <c r="C16" s="16">
        <f t="shared" ref="C16:H16" si="2">$K$5/12*0.95</f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>($K$5/12+I11)*0.95</f>
        <v>0</v>
      </c>
      <c r="J16" s="16">
        <f>($K$5/12+J11)*0.95</f>
        <v>0</v>
      </c>
      <c r="K16" s="16">
        <f t="shared" ref="K16:M16" si="3">($K$5/12+K11)*0.95</f>
        <v>0</v>
      </c>
      <c r="L16" s="16">
        <f>($K$5/12+L11)*0.95</f>
        <v>0</v>
      </c>
      <c r="M16" s="16">
        <f t="shared" si="3"/>
        <v>0</v>
      </c>
      <c r="N16" s="17"/>
    </row>
    <row r="17" spans="1:14" ht="18.75" customHeight="1" thickBot="1" x14ac:dyDescent="0.3">
      <c r="A17" s="9" t="s">
        <v>21</v>
      </c>
      <c r="B17" s="18">
        <f t="shared" ref="B17:G17" si="4">$K$5/12*1.1</f>
        <v>0</v>
      </c>
      <c r="C17" s="18">
        <f t="shared" si="4"/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>$K$5/12*1.1</f>
        <v>0</v>
      </c>
      <c r="I17" s="18">
        <f>($K$5/12+I11)*1.1</f>
        <v>0</v>
      </c>
      <c r="J17" s="18">
        <f t="shared" ref="J17:M17" si="5">($K$5/12+J11)*1.1</f>
        <v>0</v>
      </c>
      <c r="K17" s="18">
        <f t="shared" si="5"/>
        <v>0</v>
      </c>
      <c r="L17" s="18">
        <f t="shared" si="5"/>
        <v>0</v>
      </c>
      <c r="M17" s="18">
        <f t="shared" si="5"/>
        <v>0</v>
      </c>
    </row>
    <row r="18" spans="1:14" ht="15" customHeight="1" thickBot="1" x14ac:dyDescent="0.3">
      <c r="A18" s="1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4" ht="15" customHeight="1" x14ac:dyDescent="0.25">
      <c r="A19" s="21"/>
      <c r="B19" s="22" t="s">
        <v>7</v>
      </c>
      <c r="C19" s="23" t="s">
        <v>22</v>
      </c>
      <c r="D19" s="23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4" t="s">
        <v>22</v>
      </c>
    </row>
    <row r="20" spans="1:14" ht="15" customHeight="1" thickBot="1" x14ac:dyDescent="0.3">
      <c r="A20" s="21"/>
      <c r="B20" s="25"/>
      <c r="C20" s="26" t="s">
        <v>8</v>
      </c>
      <c r="D20" s="26" t="s">
        <v>9</v>
      </c>
      <c r="E20" s="26" t="s">
        <v>10</v>
      </c>
      <c r="F20" s="26" t="s">
        <v>11</v>
      </c>
      <c r="G20" s="26" t="s">
        <v>12</v>
      </c>
      <c r="H20" s="26" t="s">
        <v>13</v>
      </c>
      <c r="I20" s="26" t="s">
        <v>14</v>
      </c>
      <c r="J20" s="26" t="s">
        <v>15</v>
      </c>
      <c r="K20" s="26" t="s">
        <v>16</v>
      </c>
      <c r="L20" s="26" t="s">
        <v>17</v>
      </c>
      <c r="M20" s="26" t="s">
        <v>18</v>
      </c>
    </row>
    <row r="21" spans="1:14" ht="18" customHeight="1" thickTop="1" x14ac:dyDescent="0.25">
      <c r="A21" s="9" t="s">
        <v>23</v>
      </c>
      <c r="B21" s="27">
        <f>B12</f>
        <v>0</v>
      </c>
      <c r="C21" s="28">
        <f t="shared" ref="C21:M21" si="6">B21+C12</f>
        <v>0</v>
      </c>
      <c r="D21" s="28">
        <f t="shared" si="6"/>
        <v>0</v>
      </c>
      <c r="E21" s="28">
        <f t="shared" si="6"/>
        <v>0</v>
      </c>
      <c r="F21" s="28">
        <f t="shared" si="6"/>
        <v>0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</row>
    <row r="22" spans="1:14" ht="9" customHeight="1" x14ac:dyDescent="0.25">
      <c r="A22" s="21"/>
      <c r="B22" s="2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 ht="15" customHeight="1" x14ac:dyDescent="0.25">
      <c r="A23" s="11"/>
      <c r="B23" s="14" t="str">
        <f t="shared" ref="B23:M23" si="7">IF(B25&lt;=B21," ","Alult.")</f>
        <v xml:space="preserve"> </v>
      </c>
      <c r="C23" s="15" t="str">
        <f t="shared" si="7"/>
        <v xml:space="preserve"> </v>
      </c>
      <c r="D23" s="15" t="str">
        <f t="shared" si="7"/>
        <v xml:space="preserve"> </v>
      </c>
      <c r="E23" s="15" t="str">
        <f t="shared" si="7"/>
        <v xml:space="preserve"> </v>
      </c>
      <c r="F23" s="15" t="str">
        <f t="shared" si="7"/>
        <v xml:space="preserve"> </v>
      </c>
      <c r="G23" s="15" t="str">
        <f t="shared" si="7"/>
        <v xml:space="preserve"> </v>
      </c>
      <c r="H23" s="15" t="str">
        <f t="shared" si="7"/>
        <v xml:space="preserve"> </v>
      </c>
      <c r="I23" s="15" t="str">
        <f t="shared" si="7"/>
        <v xml:space="preserve"> </v>
      </c>
      <c r="J23" s="15" t="str">
        <f t="shared" si="7"/>
        <v xml:space="preserve"> </v>
      </c>
      <c r="K23" s="15" t="str">
        <f t="shared" si="7"/>
        <v xml:space="preserve"> </v>
      </c>
      <c r="L23" s="15" t="str">
        <f t="shared" si="7"/>
        <v xml:space="preserve"> </v>
      </c>
      <c r="M23" s="15" t="str">
        <f t="shared" si="7"/>
        <v xml:space="preserve"> </v>
      </c>
    </row>
    <row r="24" spans="1:14" ht="15" customHeight="1" thickBot="1" x14ac:dyDescent="0.3">
      <c r="A24" s="11"/>
      <c r="B24" s="30" t="str">
        <f t="shared" ref="B24:M24" si="8">IF(B26&gt;=B21," ","Túlt.")</f>
        <v xml:space="preserve"> </v>
      </c>
      <c r="C24" s="31" t="str">
        <f t="shared" si="8"/>
        <v xml:space="preserve"> </v>
      </c>
      <c r="D24" s="31" t="str">
        <f t="shared" si="8"/>
        <v xml:space="preserve"> </v>
      </c>
      <c r="E24" s="31" t="str">
        <f t="shared" si="8"/>
        <v xml:space="preserve"> </v>
      </c>
      <c r="F24" s="31" t="str">
        <f t="shared" si="8"/>
        <v xml:space="preserve"> </v>
      </c>
      <c r="G24" s="31" t="str">
        <f t="shared" si="8"/>
        <v xml:space="preserve"> </v>
      </c>
      <c r="H24" s="31" t="str">
        <f t="shared" si="8"/>
        <v xml:space="preserve"> </v>
      </c>
      <c r="I24" s="31" t="str">
        <f t="shared" si="8"/>
        <v xml:space="preserve"> </v>
      </c>
      <c r="J24" s="15" t="str">
        <f t="shared" si="8"/>
        <v xml:space="preserve"> </v>
      </c>
      <c r="K24" s="15" t="str">
        <f t="shared" si="8"/>
        <v xml:space="preserve"> </v>
      </c>
      <c r="L24" s="15" t="str">
        <f t="shared" si="8"/>
        <v xml:space="preserve"> </v>
      </c>
      <c r="M24" s="15" t="str">
        <f t="shared" si="8"/>
        <v xml:space="preserve"> </v>
      </c>
    </row>
    <row r="25" spans="1:14" ht="20.25" customHeight="1" thickBot="1" x14ac:dyDescent="0.3">
      <c r="A25" s="9" t="s">
        <v>20</v>
      </c>
      <c r="B25" s="32">
        <f>$K$5/12*0.95</f>
        <v>0</v>
      </c>
      <c r="C25" s="33">
        <f>$K$5/12*0.95+B25</f>
        <v>0</v>
      </c>
      <c r="D25" s="33">
        <f t="shared" ref="D25:H25" si="9">$K$5/12*0.95+C25</f>
        <v>0</v>
      </c>
      <c r="E25" s="33">
        <f t="shared" si="9"/>
        <v>0</v>
      </c>
      <c r="F25" s="33">
        <f t="shared" si="9"/>
        <v>0</v>
      </c>
      <c r="G25" s="33">
        <f t="shared" si="9"/>
        <v>0</v>
      </c>
      <c r="H25" s="33">
        <f t="shared" si="9"/>
        <v>0</v>
      </c>
      <c r="I25" s="34">
        <f>($K$5/12+I11)*0.95+H25</f>
        <v>0</v>
      </c>
      <c r="J25" s="34">
        <f t="shared" ref="J25:M25" si="10">($K$5/12+J11)*0.95+I25</f>
        <v>0</v>
      </c>
      <c r="K25" s="34">
        <f t="shared" si="10"/>
        <v>0</v>
      </c>
      <c r="L25" s="34">
        <f t="shared" si="10"/>
        <v>0</v>
      </c>
      <c r="M25" s="34">
        <f t="shared" si="10"/>
        <v>0</v>
      </c>
      <c r="N25" s="17">
        <f>J6+N10-M25</f>
        <v>0</v>
      </c>
    </row>
    <row r="26" spans="1:14" ht="20.25" customHeight="1" thickTop="1" thickBot="1" x14ac:dyDescent="0.3">
      <c r="A26" s="9" t="s">
        <v>21</v>
      </c>
      <c r="B26" s="35">
        <f t="shared" ref="B26" si="11">$K$5/12*1.1</f>
        <v>0</v>
      </c>
      <c r="C26" s="36">
        <f>$K$5/12*1.1+B26</f>
        <v>0</v>
      </c>
      <c r="D26" s="36">
        <f t="shared" ref="D26:H26" si="12">$K$5/12*1.1+C26</f>
        <v>0</v>
      </c>
      <c r="E26" s="36">
        <f t="shared" si="12"/>
        <v>0</v>
      </c>
      <c r="F26" s="36">
        <f t="shared" si="12"/>
        <v>0</v>
      </c>
      <c r="G26" s="36">
        <f t="shared" si="12"/>
        <v>0</v>
      </c>
      <c r="H26" s="36">
        <f t="shared" si="12"/>
        <v>0</v>
      </c>
      <c r="I26" s="37">
        <f>($K$5/12+I11)*1.1+H26</f>
        <v>0</v>
      </c>
      <c r="J26" s="37">
        <f t="shared" ref="J26:M26" si="13">($K$5/12+J11)*1.1+I26</f>
        <v>0</v>
      </c>
      <c r="K26" s="37">
        <f t="shared" si="13"/>
        <v>0</v>
      </c>
      <c r="L26" s="37">
        <f t="shared" si="13"/>
        <v>0</v>
      </c>
      <c r="M26" s="37">
        <f t="shared" si="13"/>
        <v>0</v>
      </c>
      <c r="N26" s="17">
        <f>L6+N11-M26</f>
        <v>0</v>
      </c>
    </row>
    <row r="27" spans="1:14" ht="9" customHeight="1" x14ac:dyDescent="0.25">
      <c r="A27" s="38"/>
      <c r="B27" s="39"/>
      <c r="C27" s="40"/>
      <c r="D27" s="41"/>
      <c r="E27" s="39"/>
      <c r="F27" s="40"/>
      <c r="G27" s="41"/>
      <c r="H27" s="39"/>
      <c r="I27" s="40"/>
      <c r="J27" s="41"/>
      <c r="K27" s="39"/>
      <c r="L27" s="40"/>
      <c r="M27" s="42"/>
    </row>
    <row r="28" spans="1:14" ht="15" x14ac:dyDescent="0.25">
      <c r="A28" s="43"/>
      <c r="B28" s="39"/>
      <c r="C28" s="39"/>
      <c r="D28" s="39"/>
      <c r="E28" s="39"/>
      <c r="F28" s="39"/>
      <c r="G28" s="39"/>
      <c r="H28" s="44" t="str">
        <f>IF(H30&lt;=H21," ","Alult.")</f>
        <v xml:space="preserve"> </v>
      </c>
      <c r="I28" s="39"/>
      <c r="J28" s="39"/>
      <c r="K28" s="39"/>
      <c r="L28" s="39"/>
      <c r="M28" s="39"/>
    </row>
    <row r="29" spans="1:14" ht="15.75" thickBot="1" x14ac:dyDescent="0.3">
      <c r="A29" s="43"/>
      <c r="B29" s="39"/>
      <c r="C29" s="39"/>
      <c r="D29" s="39"/>
      <c r="E29" s="39"/>
      <c r="F29" s="39"/>
      <c r="G29" s="39"/>
      <c r="H29" s="44" t="str">
        <f>IF(H30&gt;=H21," ","Túlt.")</f>
        <v xml:space="preserve"> </v>
      </c>
      <c r="I29" s="39"/>
      <c r="J29" s="39"/>
      <c r="K29" s="39"/>
      <c r="L29" s="39"/>
      <c r="M29" s="39"/>
    </row>
    <row r="30" spans="1:14" ht="24.75" customHeight="1" x14ac:dyDescent="0.25">
      <c r="A30" s="45" t="s">
        <v>24</v>
      </c>
      <c r="B30" s="39"/>
      <c r="C30" s="39"/>
      <c r="D30" s="39"/>
      <c r="E30" s="39"/>
      <c r="F30" s="39"/>
      <c r="G30" s="39"/>
      <c r="H30" s="46">
        <f>(K5/12)*7*0.75</f>
        <v>0</v>
      </c>
      <c r="I30" s="39"/>
      <c r="J30" s="39"/>
      <c r="K30" s="39"/>
      <c r="L30" s="39"/>
      <c r="M30" s="39"/>
    </row>
    <row r="31" spans="1:14" ht="31.5" customHeight="1" x14ac:dyDescent="0.25">
      <c r="A31" s="47" t="s">
        <v>25</v>
      </c>
      <c r="B31" s="48">
        <f t="shared" ref="B31:M31" si="14">B12-B17</f>
        <v>0</v>
      </c>
      <c r="C31" s="48">
        <f t="shared" si="14"/>
        <v>0</v>
      </c>
      <c r="D31" s="48">
        <f t="shared" si="14"/>
        <v>0</v>
      </c>
      <c r="E31" s="48">
        <f t="shared" si="14"/>
        <v>0</v>
      </c>
      <c r="F31" s="48">
        <f t="shared" si="14"/>
        <v>0</v>
      </c>
      <c r="G31" s="48">
        <f t="shared" si="14"/>
        <v>0</v>
      </c>
      <c r="H31" s="48">
        <f t="shared" si="14"/>
        <v>0</v>
      </c>
      <c r="I31" s="48">
        <f t="shared" si="14"/>
        <v>0</v>
      </c>
      <c r="J31" s="48">
        <f t="shared" si="14"/>
        <v>0</v>
      </c>
      <c r="K31" s="48">
        <f t="shared" si="14"/>
        <v>0</v>
      </c>
      <c r="L31" s="48">
        <f t="shared" si="14"/>
        <v>0</v>
      </c>
      <c r="M31" s="48">
        <f t="shared" si="14"/>
        <v>0</v>
      </c>
    </row>
    <row r="32" spans="1:14" ht="29.25" customHeight="1" x14ac:dyDescent="0.25">
      <c r="A32" s="47" t="s">
        <v>26</v>
      </c>
      <c r="B32" s="48">
        <f>B21-B26</f>
        <v>0</v>
      </c>
      <c r="C32" s="48">
        <f t="shared" ref="C32:M32" si="15">C21-C26</f>
        <v>0</v>
      </c>
      <c r="D32" s="48">
        <f t="shared" si="15"/>
        <v>0</v>
      </c>
      <c r="E32" s="48">
        <f t="shared" si="15"/>
        <v>0</v>
      </c>
      <c r="F32" s="48">
        <f t="shared" si="15"/>
        <v>0</v>
      </c>
      <c r="G32" s="48">
        <f t="shared" si="15"/>
        <v>0</v>
      </c>
      <c r="H32" s="48">
        <f t="shared" si="15"/>
        <v>0</v>
      </c>
      <c r="I32" s="48">
        <f t="shared" si="15"/>
        <v>0</v>
      </c>
      <c r="J32" s="48">
        <f t="shared" si="15"/>
        <v>0</v>
      </c>
      <c r="K32" s="48">
        <f t="shared" si="15"/>
        <v>0</v>
      </c>
      <c r="L32" s="48">
        <f t="shared" si="15"/>
        <v>0</v>
      </c>
      <c r="M32" s="48">
        <f t="shared" si="15"/>
        <v>0</v>
      </c>
    </row>
  </sheetData>
  <sheetProtection password="CC53" sheet="1" objects="1" scenarios="1"/>
  <mergeCells count="23">
    <mergeCell ref="J8:J9"/>
    <mergeCell ref="K8:K9"/>
    <mergeCell ref="L8:L9"/>
    <mergeCell ref="M8:M9"/>
    <mergeCell ref="B5:C5"/>
    <mergeCell ref="D5:G5"/>
    <mergeCell ref="I5:J5"/>
    <mergeCell ref="B7:M7"/>
    <mergeCell ref="I8:I9"/>
    <mergeCell ref="B3:M3"/>
    <mergeCell ref="B4:C4"/>
    <mergeCell ref="D4:G4"/>
    <mergeCell ref="B6:C6"/>
    <mergeCell ref="D6:G6"/>
    <mergeCell ref="A10:H10"/>
    <mergeCell ref="A11:H11"/>
    <mergeCell ref="B8:B9"/>
    <mergeCell ref="C8:C9"/>
    <mergeCell ref="D8:D9"/>
    <mergeCell ref="E8:E9"/>
    <mergeCell ref="F8:F9"/>
    <mergeCell ref="G8:G9"/>
    <mergeCell ref="H8:H9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59" zoomScaleNormal="59" workbookViewId="0">
      <selection activeCell="K5" sqref="K5"/>
    </sheetView>
  </sheetViews>
  <sheetFormatPr defaultColWidth="11.42578125" defaultRowHeight="12.75" x14ac:dyDescent="0.2"/>
  <cols>
    <col min="1" max="1" width="26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70.5" customHeight="1" thickBot="1" x14ac:dyDescent="0.25">
      <c r="B3" s="68" t="s">
        <v>31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 ht="30.75" customHeight="1" thickTop="1" thickBot="1" x14ac:dyDescent="0.3">
      <c r="B4" s="70" t="s">
        <v>0</v>
      </c>
      <c r="C4" s="70"/>
      <c r="D4" s="71"/>
      <c r="E4" s="71"/>
      <c r="F4" s="71"/>
      <c r="G4" s="71"/>
      <c r="L4" s="50" t="s">
        <v>27</v>
      </c>
    </row>
    <row r="5" spans="1:15" ht="28.5" customHeight="1" thickTop="1" x14ac:dyDescent="0.25">
      <c r="B5" s="72" t="s">
        <v>1</v>
      </c>
      <c r="C5" s="72"/>
      <c r="D5" s="74"/>
      <c r="E5" s="74"/>
      <c r="F5" s="74"/>
      <c r="G5" s="74"/>
      <c r="I5" s="75" t="s">
        <v>2</v>
      </c>
      <c r="J5" s="75"/>
      <c r="K5" s="4">
        <v>0</v>
      </c>
      <c r="L5" s="49">
        <f>K5/12</f>
        <v>0</v>
      </c>
      <c r="M5" s="5" t="s">
        <v>3</v>
      </c>
    </row>
    <row r="6" spans="1:15" ht="28.5" customHeight="1" thickBot="1" x14ac:dyDescent="0.3">
      <c r="B6" s="72" t="s">
        <v>4</v>
      </c>
      <c r="C6" s="72"/>
      <c r="D6" s="73"/>
      <c r="E6" s="73"/>
      <c r="F6" s="73"/>
      <c r="G6" s="73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76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5" x14ac:dyDescent="0.2">
      <c r="B8" s="66" t="s">
        <v>7</v>
      </c>
      <c r="C8" s="66" t="s">
        <v>8</v>
      </c>
      <c r="D8" s="66" t="s">
        <v>9</v>
      </c>
      <c r="E8" s="66" t="s">
        <v>10</v>
      </c>
      <c r="F8" s="66" t="s">
        <v>11</v>
      </c>
      <c r="G8" s="66" t="s">
        <v>12</v>
      </c>
      <c r="H8" s="66" t="s">
        <v>13</v>
      </c>
      <c r="I8" s="66" t="s">
        <v>14</v>
      </c>
      <c r="J8" s="66" t="s">
        <v>15</v>
      </c>
      <c r="K8" s="66" t="s">
        <v>16</v>
      </c>
      <c r="L8" s="66" t="s">
        <v>17</v>
      </c>
      <c r="M8" s="66" t="s">
        <v>18</v>
      </c>
    </row>
    <row r="9" spans="1:15" ht="13.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5" ht="23.25" customHeight="1" thickBot="1" x14ac:dyDescent="0.25">
      <c r="A10" s="79" t="s">
        <v>34</v>
      </c>
      <c r="B10" s="80"/>
      <c r="C10" s="80"/>
      <c r="D10" s="80"/>
      <c r="E10" s="80"/>
      <c r="F10" s="80"/>
      <c r="G10" s="80"/>
      <c r="H10" s="80"/>
      <c r="I10" s="81"/>
      <c r="J10" s="57">
        <v>0</v>
      </c>
      <c r="K10" s="58"/>
      <c r="L10" s="58"/>
      <c r="M10" s="58"/>
      <c r="N10">
        <f>J10*0.95</f>
        <v>0</v>
      </c>
      <c r="O10" s="56">
        <v>0.95</v>
      </c>
    </row>
    <row r="11" spans="1:15" ht="23.25" customHeight="1" thickBot="1" x14ac:dyDescent="0.25">
      <c r="A11" s="79" t="s">
        <v>28</v>
      </c>
      <c r="B11" s="80"/>
      <c r="C11" s="80"/>
      <c r="D11" s="80"/>
      <c r="E11" s="80"/>
      <c r="F11" s="80"/>
      <c r="G11" s="80"/>
      <c r="H11" s="80"/>
      <c r="I11" s="81"/>
      <c r="J11" s="59">
        <f>J10/4</f>
        <v>0</v>
      </c>
      <c r="K11" s="59">
        <f>J11</f>
        <v>0</v>
      </c>
      <c r="L11" s="59">
        <f t="shared" ref="L11:M11" si="0">K11</f>
        <v>0</v>
      </c>
      <c r="M11" s="59">
        <f t="shared" si="0"/>
        <v>0</v>
      </c>
      <c r="N11" s="54">
        <f>J10*1.1</f>
        <v>0</v>
      </c>
      <c r="O11" s="56">
        <v>1.1000000000000001</v>
      </c>
    </row>
    <row r="12" spans="1:15" ht="21" customHeight="1" x14ac:dyDescent="0.25">
      <c r="A12" s="55" t="s">
        <v>19</v>
      </c>
      <c r="B12" s="53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O12" s="7"/>
    </row>
    <row r="13" spans="1:15" ht="6.75" customHeight="1" x14ac:dyDescent="0.2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5" ht="18" customHeight="1" x14ac:dyDescent="0.25">
      <c r="A14" s="11"/>
      <c r="B14" s="15" t="str">
        <f t="shared" ref="B14:M14" si="1">IF(B16&lt;=B12," ","Alult.")</f>
        <v xml:space="preserve"> </v>
      </c>
      <c r="C14" s="15" t="str">
        <f t="shared" si="1"/>
        <v xml:space="preserve"> </v>
      </c>
      <c r="D14" s="15" t="str">
        <f t="shared" si="1"/>
        <v xml:space="preserve"> </v>
      </c>
      <c r="E14" s="15" t="str">
        <f t="shared" si="1"/>
        <v xml:space="preserve"> </v>
      </c>
      <c r="F14" s="15" t="str">
        <f t="shared" si="1"/>
        <v xml:space="preserve"> </v>
      </c>
      <c r="G14" s="15" t="str">
        <f t="shared" si="1"/>
        <v xml:space="preserve"> </v>
      </c>
      <c r="H14" s="15" t="str">
        <f t="shared" si="1"/>
        <v xml:space="preserve"> </v>
      </c>
      <c r="I14" s="15" t="str">
        <f t="shared" si="1"/>
        <v xml:space="preserve"> </v>
      </c>
      <c r="J14" s="15" t="str">
        <f t="shared" si="1"/>
        <v xml:space="preserve"> </v>
      </c>
      <c r="K14" s="15" t="str">
        <f t="shared" si="1"/>
        <v xml:space="preserve"> </v>
      </c>
      <c r="L14" s="15" t="str">
        <f t="shared" si="1"/>
        <v xml:space="preserve"> </v>
      </c>
      <c r="M14" s="15" t="str">
        <f t="shared" si="1"/>
        <v xml:space="preserve"> </v>
      </c>
    </row>
    <row r="15" spans="1:15" ht="15" customHeight="1" thickBot="1" x14ac:dyDescent="0.3">
      <c r="A15" s="21"/>
      <c r="B15" s="51" t="str">
        <f>IF(B17&gt;=B12," ","Túlt.")</f>
        <v xml:space="preserve"> </v>
      </c>
      <c r="C15" s="52" t="str">
        <f t="shared" ref="C15:M15" si="2">IF(C17&gt;=C12," ","Túlt.")</f>
        <v xml:space="preserve"> </v>
      </c>
      <c r="D15" s="52" t="str">
        <f t="shared" si="2"/>
        <v xml:space="preserve"> </v>
      </c>
      <c r="E15" s="52" t="str">
        <f t="shared" si="2"/>
        <v xml:space="preserve"> </v>
      </c>
      <c r="F15" s="52" t="str">
        <f t="shared" si="2"/>
        <v xml:space="preserve"> </v>
      </c>
      <c r="G15" s="52" t="str">
        <f t="shared" si="2"/>
        <v xml:space="preserve"> </v>
      </c>
      <c r="H15" s="52" t="str">
        <f t="shared" si="2"/>
        <v xml:space="preserve"> </v>
      </c>
      <c r="I15" s="52" t="str">
        <f t="shared" si="2"/>
        <v xml:space="preserve"> </v>
      </c>
      <c r="J15" s="52" t="str">
        <f t="shared" si="2"/>
        <v xml:space="preserve"> </v>
      </c>
      <c r="K15" s="52" t="str">
        <f t="shared" si="2"/>
        <v xml:space="preserve"> </v>
      </c>
      <c r="L15" s="52" t="str">
        <f t="shared" si="2"/>
        <v xml:space="preserve"> </v>
      </c>
      <c r="M15" s="52" t="str">
        <f t="shared" si="2"/>
        <v xml:space="preserve"> </v>
      </c>
    </row>
    <row r="16" spans="1:15" ht="18.75" customHeight="1" thickBot="1" x14ac:dyDescent="0.3">
      <c r="A16" s="9" t="s">
        <v>20</v>
      </c>
      <c r="B16" s="16">
        <f>$K$5/12*0.95</f>
        <v>0</v>
      </c>
      <c r="C16" s="16">
        <f t="shared" ref="C16:H16" si="3">$K$5/12*0.95</f>
        <v>0</v>
      </c>
      <c r="D16" s="16">
        <f t="shared" si="3"/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>($K$5/12+I11)*0.95</f>
        <v>0</v>
      </c>
      <c r="J16" s="16">
        <f>($K$5/12+J11)*0.95</f>
        <v>0</v>
      </c>
      <c r="K16" s="16">
        <f t="shared" ref="K16:M16" si="4">($K$5/12+K11)*0.95</f>
        <v>0</v>
      </c>
      <c r="L16" s="16">
        <f>($K$5/12+L11)*0.95</f>
        <v>0</v>
      </c>
      <c r="M16" s="16">
        <f t="shared" si="4"/>
        <v>0</v>
      </c>
      <c r="N16" s="17"/>
    </row>
    <row r="17" spans="1:14" ht="18.75" customHeight="1" thickBot="1" x14ac:dyDescent="0.3">
      <c r="A17" s="9" t="s">
        <v>21</v>
      </c>
      <c r="B17" s="18">
        <f t="shared" ref="B17:G17" si="5">$K$5/12*1.1</f>
        <v>0</v>
      </c>
      <c r="C17" s="18">
        <f t="shared" si="5"/>
        <v>0</v>
      </c>
      <c r="D17" s="18">
        <f t="shared" si="5"/>
        <v>0</v>
      </c>
      <c r="E17" s="18">
        <f t="shared" si="5"/>
        <v>0</v>
      </c>
      <c r="F17" s="18">
        <f t="shared" si="5"/>
        <v>0</v>
      </c>
      <c r="G17" s="18">
        <f t="shared" si="5"/>
        <v>0</v>
      </c>
      <c r="H17" s="18">
        <f>$K$5/12*1.1</f>
        <v>0</v>
      </c>
      <c r="I17" s="18">
        <f>($K$5/12+I11)*1.1</f>
        <v>0</v>
      </c>
      <c r="J17" s="18">
        <f t="shared" ref="J17:M17" si="6">($K$5/12+J11)*1.1</f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</row>
    <row r="18" spans="1:14" ht="15" customHeight="1" thickBot="1" x14ac:dyDescent="0.3">
      <c r="A18" s="1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4" ht="15" customHeight="1" x14ac:dyDescent="0.25">
      <c r="A19" s="21"/>
      <c r="B19" s="22" t="s">
        <v>7</v>
      </c>
      <c r="C19" s="23" t="s">
        <v>22</v>
      </c>
      <c r="D19" s="23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4" t="s">
        <v>22</v>
      </c>
    </row>
    <row r="20" spans="1:14" ht="15" customHeight="1" thickBot="1" x14ac:dyDescent="0.3">
      <c r="A20" s="21"/>
      <c r="B20" s="25"/>
      <c r="C20" s="26" t="s">
        <v>8</v>
      </c>
      <c r="D20" s="26" t="s">
        <v>9</v>
      </c>
      <c r="E20" s="26" t="s">
        <v>10</v>
      </c>
      <c r="F20" s="26" t="s">
        <v>11</v>
      </c>
      <c r="G20" s="26" t="s">
        <v>12</v>
      </c>
      <c r="H20" s="26" t="s">
        <v>13</v>
      </c>
      <c r="I20" s="26" t="s">
        <v>14</v>
      </c>
      <c r="J20" s="26" t="s">
        <v>15</v>
      </c>
      <c r="K20" s="26" t="s">
        <v>16</v>
      </c>
      <c r="L20" s="26" t="s">
        <v>17</v>
      </c>
      <c r="M20" s="26" t="s">
        <v>18</v>
      </c>
    </row>
    <row r="21" spans="1:14" ht="18" customHeight="1" thickTop="1" x14ac:dyDescent="0.25">
      <c r="A21" s="9" t="s">
        <v>23</v>
      </c>
      <c r="B21" s="27">
        <f>B12</f>
        <v>0</v>
      </c>
      <c r="C21" s="28">
        <f t="shared" ref="C21:M21" si="7">B21+C12</f>
        <v>0</v>
      </c>
      <c r="D21" s="28">
        <f t="shared" si="7"/>
        <v>0</v>
      </c>
      <c r="E21" s="28">
        <f t="shared" si="7"/>
        <v>0</v>
      </c>
      <c r="F21" s="28">
        <f t="shared" si="7"/>
        <v>0</v>
      </c>
      <c r="G21" s="28">
        <f t="shared" si="7"/>
        <v>0</v>
      </c>
      <c r="H21" s="28">
        <f t="shared" si="7"/>
        <v>0</v>
      </c>
      <c r="I21" s="28">
        <f t="shared" si="7"/>
        <v>0</v>
      </c>
      <c r="J21" s="28">
        <f t="shared" si="7"/>
        <v>0</v>
      </c>
      <c r="K21" s="28">
        <f t="shared" si="7"/>
        <v>0</v>
      </c>
      <c r="L21" s="28">
        <f t="shared" si="7"/>
        <v>0</v>
      </c>
      <c r="M21" s="28">
        <f t="shared" si="7"/>
        <v>0</v>
      </c>
    </row>
    <row r="22" spans="1:14" ht="9" customHeight="1" x14ac:dyDescent="0.25">
      <c r="A22" s="21"/>
      <c r="B22" s="2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 ht="15" customHeight="1" x14ac:dyDescent="0.25">
      <c r="A23" s="11"/>
      <c r="B23" s="14" t="str">
        <f t="shared" ref="B23:M23" si="8">IF(B25&lt;=B21," ","Alult.")</f>
        <v xml:space="preserve"> </v>
      </c>
      <c r="C23" s="15" t="str">
        <f t="shared" si="8"/>
        <v xml:space="preserve"> </v>
      </c>
      <c r="D23" s="15" t="str">
        <f t="shared" si="8"/>
        <v xml:space="preserve"> </v>
      </c>
      <c r="E23" s="15" t="str">
        <f t="shared" si="8"/>
        <v xml:space="preserve"> </v>
      </c>
      <c r="F23" s="15" t="str">
        <f t="shared" si="8"/>
        <v xml:space="preserve"> </v>
      </c>
      <c r="G23" s="15" t="str">
        <f t="shared" si="8"/>
        <v xml:space="preserve"> </v>
      </c>
      <c r="H23" s="15" t="str">
        <f t="shared" si="8"/>
        <v xml:space="preserve"> </v>
      </c>
      <c r="I23" s="15" t="str">
        <f t="shared" si="8"/>
        <v xml:space="preserve"> </v>
      </c>
      <c r="J23" s="15" t="str">
        <f t="shared" si="8"/>
        <v xml:space="preserve"> </v>
      </c>
      <c r="K23" s="15" t="str">
        <f t="shared" si="8"/>
        <v xml:space="preserve"> </v>
      </c>
      <c r="L23" s="15" t="str">
        <f t="shared" si="8"/>
        <v xml:space="preserve"> </v>
      </c>
      <c r="M23" s="15" t="str">
        <f t="shared" si="8"/>
        <v xml:space="preserve"> </v>
      </c>
    </row>
    <row r="24" spans="1:14" ht="15" customHeight="1" thickBot="1" x14ac:dyDescent="0.3">
      <c r="A24" s="11"/>
      <c r="B24" s="30" t="str">
        <f t="shared" ref="B24:M24" si="9">IF(B26&gt;=B21," ","Túlt.")</f>
        <v xml:space="preserve"> </v>
      </c>
      <c r="C24" s="31" t="str">
        <f t="shared" si="9"/>
        <v xml:space="preserve"> </v>
      </c>
      <c r="D24" s="31" t="str">
        <f t="shared" si="9"/>
        <v xml:space="preserve"> </v>
      </c>
      <c r="E24" s="31" t="str">
        <f t="shared" si="9"/>
        <v xml:space="preserve"> </v>
      </c>
      <c r="F24" s="31" t="str">
        <f t="shared" si="9"/>
        <v xml:space="preserve"> </v>
      </c>
      <c r="G24" s="31" t="str">
        <f t="shared" si="9"/>
        <v xml:space="preserve"> </v>
      </c>
      <c r="H24" s="31" t="str">
        <f t="shared" si="9"/>
        <v xml:space="preserve"> </v>
      </c>
      <c r="I24" s="31" t="str">
        <f t="shared" si="9"/>
        <v xml:space="preserve"> </v>
      </c>
      <c r="J24" s="15" t="str">
        <f t="shared" si="9"/>
        <v xml:space="preserve"> </v>
      </c>
      <c r="K24" s="15" t="str">
        <f t="shared" si="9"/>
        <v xml:space="preserve"> </v>
      </c>
      <c r="L24" s="15" t="str">
        <f t="shared" si="9"/>
        <v xml:space="preserve"> </v>
      </c>
      <c r="M24" s="15" t="str">
        <f t="shared" si="9"/>
        <v xml:space="preserve"> </v>
      </c>
    </row>
    <row r="25" spans="1:14" ht="20.25" customHeight="1" thickBot="1" x14ac:dyDescent="0.3">
      <c r="A25" s="9" t="s">
        <v>20</v>
      </c>
      <c r="B25" s="32">
        <f>$K$5/12*0.95</f>
        <v>0</v>
      </c>
      <c r="C25" s="33">
        <f>$K$5/12*0.95+B25</f>
        <v>0</v>
      </c>
      <c r="D25" s="33">
        <f t="shared" ref="D25:H25" si="10">$K$5/12*0.95+C25</f>
        <v>0</v>
      </c>
      <c r="E25" s="33">
        <f t="shared" si="10"/>
        <v>0</v>
      </c>
      <c r="F25" s="33">
        <f t="shared" si="10"/>
        <v>0</v>
      </c>
      <c r="G25" s="33">
        <f t="shared" si="10"/>
        <v>0</v>
      </c>
      <c r="H25" s="33">
        <f t="shared" si="10"/>
        <v>0</v>
      </c>
      <c r="I25" s="34">
        <f>($K$5/12)*0.95+H25</f>
        <v>0</v>
      </c>
      <c r="J25" s="34">
        <f t="shared" ref="J25:M25" si="11">($K$5/12+J11)*0.95+I25</f>
        <v>0</v>
      </c>
      <c r="K25" s="34">
        <f t="shared" si="11"/>
        <v>0</v>
      </c>
      <c r="L25" s="34">
        <f t="shared" si="11"/>
        <v>0</v>
      </c>
      <c r="M25" s="34">
        <f t="shared" si="11"/>
        <v>0</v>
      </c>
      <c r="N25" s="17">
        <f>J6+N10-M25</f>
        <v>0</v>
      </c>
    </row>
    <row r="26" spans="1:14" ht="20.25" customHeight="1" thickTop="1" thickBot="1" x14ac:dyDescent="0.3">
      <c r="A26" s="9" t="s">
        <v>21</v>
      </c>
      <c r="B26" s="35">
        <f t="shared" ref="B26" si="12">$K$5/12*1.1</f>
        <v>0</v>
      </c>
      <c r="C26" s="36">
        <f>$K$5/12*1.1+B26</f>
        <v>0</v>
      </c>
      <c r="D26" s="36">
        <f t="shared" ref="D26:H26" si="13">$K$5/12*1.1+C26</f>
        <v>0</v>
      </c>
      <c r="E26" s="36">
        <f t="shared" si="13"/>
        <v>0</v>
      </c>
      <c r="F26" s="36">
        <f t="shared" si="13"/>
        <v>0</v>
      </c>
      <c r="G26" s="36">
        <f t="shared" si="13"/>
        <v>0</v>
      </c>
      <c r="H26" s="36">
        <f t="shared" si="13"/>
        <v>0</v>
      </c>
      <c r="I26" s="37">
        <f>($K$5/12)*1.1+H26</f>
        <v>0</v>
      </c>
      <c r="J26" s="37">
        <f t="shared" ref="J26:M26" si="14">($K$5/12+J11)*1.1+I26</f>
        <v>0</v>
      </c>
      <c r="K26" s="37">
        <f t="shared" si="14"/>
        <v>0</v>
      </c>
      <c r="L26" s="37">
        <f t="shared" si="14"/>
        <v>0</v>
      </c>
      <c r="M26" s="37">
        <f t="shared" si="14"/>
        <v>0</v>
      </c>
      <c r="N26" s="17">
        <f>L6+N11-M26</f>
        <v>0</v>
      </c>
    </row>
    <row r="27" spans="1:14" ht="9" customHeight="1" x14ac:dyDescent="0.25">
      <c r="A27" s="38"/>
      <c r="B27" s="39"/>
      <c r="C27" s="40"/>
      <c r="D27" s="41"/>
      <c r="E27" s="39"/>
      <c r="F27" s="40"/>
      <c r="G27" s="41"/>
      <c r="H27" s="39"/>
      <c r="I27" s="40"/>
      <c r="J27" s="41"/>
      <c r="K27" s="39"/>
      <c r="L27" s="40"/>
      <c r="M27" s="42"/>
    </row>
    <row r="28" spans="1:14" ht="15" x14ac:dyDescent="0.25">
      <c r="A28" s="43"/>
      <c r="B28" s="39"/>
      <c r="C28" s="39"/>
      <c r="D28" s="39"/>
      <c r="E28" s="39"/>
      <c r="F28" s="39"/>
      <c r="G28" s="39"/>
      <c r="H28" s="44" t="str">
        <f>IF(H30&lt;=H21," ","Alult.")</f>
        <v xml:space="preserve"> </v>
      </c>
      <c r="I28" s="39"/>
      <c r="J28" s="39"/>
      <c r="K28" s="39"/>
      <c r="L28" s="39"/>
      <c r="M28" s="39"/>
    </row>
    <row r="29" spans="1:14" ht="15.75" thickBot="1" x14ac:dyDescent="0.3">
      <c r="A29" s="43"/>
      <c r="B29" s="39"/>
      <c r="C29" s="39"/>
      <c r="D29" s="39"/>
      <c r="E29" s="39"/>
      <c r="F29" s="39"/>
      <c r="G29" s="39"/>
      <c r="H29" s="44" t="str">
        <f>IF(H30&gt;=H21," ","Túlt.")</f>
        <v xml:space="preserve"> </v>
      </c>
      <c r="I29" s="39"/>
      <c r="J29" s="39"/>
      <c r="K29" s="39"/>
      <c r="L29" s="39"/>
      <c r="M29" s="39"/>
    </row>
    <row r="30" spans="1:14" ht="24.75" customHeight="1" x14ac:dyDescent="0.25">
      <c r="A30" s="45" t="s">
        <v>24</v>
      </c>
      <c r="B30" s="39"/>
      <c r="C30" s="39"/>
      <c r="D30" s="39"/>
      <c r="E30" s="39"/>
      <c r="F30" s="39"/>
      <c r="G30" s="39"/>
      <c r="H30" s="46">
        <f>(K5/12)*7*0.75</f>
        <v>0</v>
      </c>
      <c r="I30" s="39"/>
      <c r="J30" s="39"/>
      <c r="K30" s="39"/>
      <c r="L30" s="39"/>
      <c r="M30" s="39"/>
    </row>
    <row r="31" spans="1:14" ht="31.5" customHeight="1" x14ac:dyDescent="0.25">
      <c r="A31" s="47" t="s">
        <v>25</v>
      </c>
      <c r="B31" s="48">
        <f t="shared" ref="B31:M31" si="15">B12-B17</f>
        <v>0</v>
      </c>
      <c r="C31" s="48">
        <f t="shared" si="15"/>
        <v>0</v>
      </c>
      <c r="D31" s="48">
        <f t="shared" si="15"/>
        <v>0</v>
      </c>
      <c r="E31" s="48">
        <f t="shared" si="15"/>
        <v>0</v>
      </c>
      <c r="F31" s="48">
        <f t="shared" si="15"/>
        <v>0</v>
      </c>
      <c r="G31" s="48">
        <f t="shared" si="15"/>
        <v>0</v>
      </c>
      <c r="H31" s="48">
        <f t="shared" si="15"/>
        <v>0</v>
      </c>
      <c r="I31" s="48">
        <f t="shared" si="15"/>
        <v>0</v>
      </c>
      <c r="J31" s="48">
        <f t="shared" si="15"/>
        <v>0</v>
      </c>
      <c r="K31" s="48">
        <f t="shared" si="15"/>
        <v>0</v>
      </c>
      <c r="L31" s="48">
        <f t="shared" si="15"/>
        <v>0</v>
      </c>
      <c r="M31" s="48">
        <f t="shared" si="15"/>
        <v>0</v>
      </c>
    </row>
    <row r="32" spans="1:14" ht="29.25" customHeight="1" x14ac:dyDescent="0.25">
      <c r="A32" s="47" t="s">
        <v>26</v>
      </c>
      <c r="B32" s="48">
        <f>B21-B26</f>
        <v>0</v>
      </c>
      <c r="C32" s="48">
        <f t="shared" ref="C32:M32" si="16">C21-C26</f>
        <v>0</v>
      </c>
      <c r="D32" s="48">
        <f t="shared" si="16"/>
        <v>0</v>
      </c>
      <c r="E32" s="48">
        <f t="shared" si="16"/>
        <v>0</v>
      </c>
      <c r="F32" s="48">
        <f t="shared" si="16"/>
        <v>0</v>
      </c>
      <c r="G32" s="48">
        <f t="shared" si="16"/>
        <v>0</v>
      </c>
      <c r="H32" s="48">
        <f t="shared" si="16"/>
        <v>0</v>
      </c>
      <c r="I32" s="48">
        <f t="shared" si="16"/>
        <v>0</v>
      </c>
      <c r="J32" s="48">
        <f t="shared" si="16"/>
        <v>0</v>
      </c>
      <c r="K32" s="48">
        <f t="shared" si="16"/>
        <v>0</v>
      </c>
      <c r="L32" s="48">
        <f t="shared" si="16"/>
        <v>0</v>
      </c>
      <c r="M32" s="48">
        <f t="shared" si="16"/>
        <v>0</v>
      </c>
    </row>
  </sheetData>
  <sheetProtection password="CC53" sheet="1" objects="1" scenarios="1"/>
  <mergeCells count="23">
    <mergeCell ref="J8:J9"/>
    <mergeCell ref="B6:C6"/>
    <mergeCell ref="D6:G6"/>
    <mergeCell ref="B7:M7"/>
    <mergeCell ref="A10:I10"/>
    <mergeCell ref="A11:I11"/>
    <mergeCell ref="B8:B9"/>
    <mergeCell ref="C8:C9"/>
    <mergeCell ref="D8:D9"/>
    <mergeCell ref="K8:K9"/>
    <mergeCell ref="L8:L9"/>
    <mergeCell ref="M8:M9"/>
    <mergeCell ref="E8:E9"/>
    <mergeCell ref="F8:F9"/>
    <mergeCell ref="G8:G9"/>
    <mergeCell ref="H8:H9"/>
    <mergeCell ref="I8:I9"/>
    <mergeCell ref="B3:M3"/>
    <mergeCell ref="B4:C4"/>
    <mergeCell ref="D4:G4"/>
    <mergeCell ref="B5:C5"/>
    <mergeCell ref="D5:G5"/>
    <mergeCell ref="I5:J5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59" zoomScaleNormal="59" workbookViewId="0">
      <selection activeCell="J32" sqref="J32"/>
    </sheetView>
  </sheetViews>
  <sheetFormatPr defaultColWidth="11.42578125" defaultRowHeight="12.75" x14ac:dyDescent="0.2"/>
  <cols>
    <col min="1" max="1" width="26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70.5" customHeight="1" thickBot="1" x14ac:dyDescent="0.25">
      <c r="B3" s="68" t="s">
        <v>30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 ht="30.75" customHeight="1" thickTop="1" thickBot="1" x14ac:dyDescent="0.3">
      <c r="B4" s="70" t="s">
        <v>0</v>
      </c>
      <c r="C4" s="70"/>
      <c r="D4" s="71"/>
      <c r="E4" s="71"/>
      <c r="F4" s="71"/>
      <c r="G4" s="71"/>
      <c r="L4" s="50" t="s">
        <v>27</v>
      </c>
    </row>
    <row r="5" spans="1:15" ht="28.5" customHeight="1" thickTop="1" x14ac:dyDescent="0.25">
      <c r="B5" s="72" t="s">
        <v>1</v>
      </c>
      <c r="C5" s="72"/>
      <c r="D5" s="74"/>
      <c r="E5" s="74"/>
      <c r="F5" s="74"/>
      <c r="G5" s="74"/>
      <c r="I5" s="75" t="s">
        <v>2</v>
      </c>
      <c r="J5" s="75"/>
      <c r="K5" s="4">
        <v>0</v>
      </c>
      <c r="L5" s="49">
        <f>K5/12</f>
        <v>0</v>
      </c>
      <c r="M5" s="5" t="s">
        <v>3</v>
      </c>
    </row>
    <row r="6" spans="1:15" ht="28.5" customHeight="1" thickBot="1" x14ac:dyDescent="0.3">
      <c r="B6" s="72" t="s">
        <v>4</v>
      </c>
      <c r="C6" s="72"/>
      <c r="D6" s="73"/>
      <c r="E6" s="73"/>
      <c r="F6" s="73"/>
      <c r="G6" s="73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76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5" x14ac:dyDescent="0.2">
      <c r="B8" s="66" t="s">
        <v>7</v>
      </c>
      <c r="C8" s="66" t="s">
        <v>8</v>
      </c>
      <c r="D8" s="66" t="s">
        <v>9</v>
      </c>
      <c r="E8" s="66" t="s">
        <v>10</v>
      </c>
      <c r="F8" s="66" t="s">
        <v>11</v>
      </c>
      <c r="G8" s="66" t="s">
        <v>12</v>
      </c>
      <c r="H8" s="66" t="s">
        <v>13</v>
      </c>
      <c r="I8" s="66" t="s">
        <v>14</v>
      </c>
      <c r="J8" s="66" t="s">
        <v>15</v>
      </c>
      <c r="K8" s="66" t="s">
        <v>16</v>
      </c>
      <c r="L8" s="66" t="s">
        <v>17</v>
      </c>
      <c r="M8" s="66" t="s">
        <v>18</v>
      </c>
    </row>
    <row r="9" spans="1:15" ht="13.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5" ht="23.25" customHeight="1" thickBot="1" x14ac:dyDescent="0.25">
      <c r="A10" s="82" t="s">
        <v>34</v>
      </c>
      <c r="B10" s="83"/>
      <c r="C10" s="83"/>
      <c r="D10" s="83"/>
      <c r="E10" s="83"/>
      <c r="F10" s="83"/>
      <c r="G10" s="83"/>
      <c r="H10" s="83"/>
      <c r="I10" s="83"/>
      <c r="J10" s="84"/>
      <c r="K10" s="57">
        <v>0</v>
      </c>
      <c r="L10" s="58"/>
      <c r="M10" s="58"/>
      <c r="N10">
        <f>K10*0.95</f>
        <v>0</v>
      </c>
      <c r="O10" s="56">
        <v>0.95</v>
      </c>
    </row>
    <row r="11" spans="1:15" ht="23.25" customHeight="1" thickBot="1" x14ac:dyDescent="0.25">
      <c r="A11" s="82" t="s">
        <v>28</v>
      </c>
      <c r="B11" s="83"/>
      <c r="C11" s="83"/>
      <c r="D11" s="83"/>
      <c r="E11" s="83"/>
      <c r="F11" s="83"/>
      <c r="G11" s="83"/>
      <c r="H11" s="83"/>
      <c r="I11" s="83"/>
      <c r="J11" s="84"/>
      <c r="K11" s="59">
        <f>K10/3</f>
        <v>0</v>
      </c>
      <c r="L11" s="59">
        <f>K11</f>
        <v>0</v>
      </c>
      <c r="M11" s="59">
        <f>K11</f>
        <v>0</v>
      </c>
      <c r="N11">
        <f>K10*1.1</f>
        <v>0</v>
      </c>
      <c r="O11" s="56">
        <v>1.1000000000000001</v>
      </c>
    </row>
    <row r="12" spans="1:15" ht="21" customHeight="1" x14ac:dyDescent="0.25">
      <c r="A12" s="55" t="s">
        <v>19</v>
      </c>
      <c r="B12" s="53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O12" s="7"/>
    </row>
    <row r="13" spans="1:15" ht="6.75" customHeight="1" x14ac:dyDescent="0.2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5" ht="18" customHeight="1" x14ac:dyDescent="0.25">
      <c r="A14" s="11"/>
      <c r="B14" s="15" t="str">
        <f t="shared" ref="B14:M14" si="0">IF(B16&lt;=B12," ","Alult.")</f>
        <v xml:space="preserve"> </v>
      </c>
      <c r="C14" s="15" t="str">
        <f t="shared" si="0"/>
        <v xml:space="preserve"> </v>
      </c>
      <c r="D14" s="15" t="str">
        <f t="shared" si="0"/>
        <v xml:space="preserve"> </v>
      </c>
      <c r="E14" s="15" t="str">
        <f t="shared" si="0"/>
        <v xml:space="preserve"> </v>
      </c>
      <c r="F14" s="15" t="str">
        <f t="shared" si="0"/>
        <v xml:space="preserve"> </v>
      </c>
      <c r="G14" s="15" t="str">
        <f t="shared" si="0"/>
        <v xml:space="preserve"> </v>
      </c>
      <c r="H14" s="15" t="str">
        <f t="shared" si="0"/>
        <v xml:space="preserve"> </v>
      </c>
      <c r="I14" s="15" t="str">
        <f t="shared" si="0"/>
        <v xml:space="preserve"> </v>
      </c>
      <c r="J14" s="15" t="str">
        <f t="shared" si="0"/>
        <v xml:space="preserve"> </v>
      </c>
      <c r="K14" s="15" t="str">
        <f t="shared" si="0"/>
        <v xml:space="preserve"> </v>
      </c>
      <c r="L14" s="15" t="str">
        <f t="shared" si="0"/>
        <v xml:space="preserve"> </v>
      </c>
      <c r="M14" s="15" t="str">
        <f t="shared" si="0"/>
        <v xml:space="preserve"> </v>
      </c>
    </row>
    <row r="15" spans="1:15" ht="15" customHeight="1" thickBot="1" x14ac:dyDescent="0.3">
      <c r="A15" s="21"/>
      <c r="B15" s="51" t="str">
        <f>IF(B17&gt;=B12," ","Túlt.")</f>
        <v xml:space="preserve"> </v>
      </c>
      <c r="C15" s="52" t="str">
        <f t="shared" ref="C15:M15" si="1">IF(C17&gt;=C12," ","Túlt.")</f>
        <v xml:space="preserve"> </v>
      </c>
      <c r="D15" s="52" t="str">
        <f t="shared" si="1"/>
        <v xml:space="preserve"> </v>
      </c>
      <c r="E15" s="52" t="str">
        <f t="shared" si="1"/>
        <v xml:space="preserve"> </v>
      </c>
      <c r="F15" s="52" t="str">
        <f t="shared" si="1"/>
        <v xml:space="preserve"> </v>
      </c>
      <c r="G15" s="52" t="str">
        <f t="shared" si="1"/>
        <v xml:space="preserve"> </v>
      </c>
      <c r="H15" s="52" t="str">
        <f t="shared" si="1"/>
        <v xml:space="preserve"> </v>
      </c>
      <c r="I15" s="52" t="str">
        <f t="shared" si="1"/>
        <v xml:space="preserve"> </v>
      </c>
      <c r="J15" s="52" t="str">
        <f t="shared" si="1"/>
        <v xml:space="preserve"> </v>
      </c>
      <c r="K15" s="52" t="str">
        <f t="shared" si="1"/>
        <v xml:space="preserve"> </v>
      </c>
      <c r="L15" s="52" t="str">
        <f t="shared" si="1"/>
        <v xml:space="preserve"> </v>
      </c>
      <c r="M15" s="52" t="str">
        <f t="shared" si="1"/>
        <v xml:space="preserve"> </v>
      </c>
    </row>
    <row r="16" spans="1:15" ht="18.75" customHeight="1" thickBot="1" x14ac:dyDescent="0.3">
      <c r="A16" s="9" t="s">
        <v>20</v>
      </c>
      <c r="B16" s="16">
        <f>$K$5/12*0.95</f>
        <v>0</v>
      </c>
      <c r="C16" s="16">
        <f t="shared" ref="C16:H16" si="2">$K$5/12*0.95</f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>($K$5/12+I11)*0.95</f>
        <v>0</v>
      </c>
      <c r="J16" s="16">
        <f>($K$5/12+J11)*0.95</f>
        <v>0</v>
      </c>
      <c r="K16" s="16">
        <f t="shared" ref="K16:M16" si="3">($K$5/12+K11)*0.95</f>
        <v>0</v>
      </c>
      <c r="L16" s="16">
        <f>($K$5/12+L11)*0.95</f>
        <v>0</v>
      </c>
      <c r="M16" s="16">
        <f t="shared" si="3"/>
        <v>0</v>
      </c>
      <c r="N16" s="17"/>
    </row>
    <row r="17" spans="1:14" ht="18.75" customHeight="1" thickBot="1" x14ac:dyDescent="0.3">
      <c r="A17" s="9" t="s">
        <v>21</v>
      </c>
      <c r="B17" s="18">
        <f t="shared" ref="B17:G17" si="4">$K$5/12*1.1</f>
        <v>0</v>
      </c>
      <c r="C17" s="18">
        <f t="shared" si="4"/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>$K$5/12*1.1</f>
        <v>0</v>
      </c>
      <c r="I17" s="18">
        <f>($K$5/12+I11)*1.1</f>
        <v>0</v>
      </c>
      <c r="J17" s="18">
        <f t="shared" ref="J17:M17" si="5">($K$5/12+J11)*1.1</f>
        <v>0</v>
      </c>
      <c r="K17" s="18">
        <f t="shared" si="5"/>
        <v>0</v>
      </c>
      <c r="L17" s="18">
        <f t="shared" si="5"/>
        <v>0</v>
      </c>
      <c r="M17" s="18">
        <f t="shared" si="5"/>
        <v>0</v>
      </c>
    </row>
    <row r="18" spans="1:14" ht="15" customHeight="1" thickBot="1" x14ac:dyDescent="0.3">
      <c r="A18" s="1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4" ht="15" customHeight="1" x14ac:dyDescent="0.25">
      <c r="A19" s="21"/>
      <c r="B19" s="22" t="s">
        <v>7</v>
      </c>
      <c r="C19" s="23" t="s">
        <v>22</v>
      </c>
      <c r="D19" s="23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4" t="s">
        <v>22</v>
      </c>
    </row>
    <row r="20" spans="1:14" ht="15" customHeight="1" thickBot="1" x14ac:dyDescent="0.3">
      <c r="A20" s="21"/>
      <c r="B20" s="25"/>
      <c r="C20" s="26" t="s">
        <v>8</v>
      </c>
      <c r="D20" s="26" t="s">
        <v>9</v>
      </c>
      <c r="E20" s="26" t="s">
        <v>10</v>
      </c>
      <c r="F20" s="26" t="s">
        <v>11</v>
      </c>
      <c r="G20" s="26" t="s">
        <v>12</v>
      </c>
      <c r="H20" s="26" t="s">
        <v>13</v>
      </c>
      <c r="I20" s="26" t="s">
        <v>14</v>
      </c>
      <c r="J20" s="26" t="s">
        <v>15</v>
      </c>
      <c r="K20" s="26" t="s">
        <v>16</v>
      </c>
      <c r="L20" s="26" t="s">
        <v>17</v>
      </c>
      <c r="M20" s="26" t="s">
        <v>18</v>
      </c>
    </row>
    <row r="21" spans="1:14" ht="18" customHeight="1" thickTop="1" x14ac:dyDescent="0.25">
      <c r="A21" s="9" t="s">
        <v>23</v>
      </c>
      <c r="B21" s="27">
        <f>B12</f>
        <v>0</v>
      </c>
      <c r="C21" s="28">
        <f t="shared" ref="C21:M21" si="6">B21+C12</f>
        <v>0</v>
      </c>
      <c r="D21" s="28">
        <f t="shared" si="6"/>
        <v>0</v>
      </c>
      <c r="E21" s="28">
        <f t="shared" si="6"/>
        <v>0</v>
      </c>
      <c r="F21" s="28">
        <f t="shared" si="6"/>
        <v>0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</row>
    <row r="22" spans="1:14" ht="9" customHeight="1" x14ac:dyDescent="0.25">
      <c r="A22" s="21"/>
      <c r="B22" s="2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 ht="15" customHeight="1" x14ac:dyDescent="0.25">
      <c r="A23" s="11"/>
      <c r="B23" s="14" t="str">
        <f t="shared" ref="B23:M23" si="7">IF(B25&lt;=B21," ","Alult.")</f>
        <v xml:space="preserve"> </v>
      </c>
      <c r="C23" s="15" t="str">
        <f t="shared" si="7"/>
        <v xml:space="preserve"> </v>
      </c>
      <c r="D23" s="15" t="str">
        <f t="shared" si="7"/>
        <v xml:space="preserve"> </v>
      </c>
      <c r="E23" s="15" t="str">
        <f t="shared" si="7"/>
        <v xml:space="preserve"> </v>
      </c>
      <c r="F23" s="15" t="str">
        <f t="shared" si="7"/>
        <v xml:space="preserve"> </v>
      </c>
      <c r="G23" s="15" t="str">
        <f t="shared" si="7"/>
        <v xml:space="preserve"> </v>
      </c>
      <c r="H23" s="15" t="str">
        <f t="shared" si="7"/>
        <v xml:space="preserve"> </v>
      </c>
      <c r="I23" s="15" t="str">
        <f t="shared" si="7"/>
        <v xml:space="preserve"> </v>
      </c>
      <c r="J23" s="15" t="str">
        <f t="shared" si="7"/>
        <v xml:space="preserve"> </v>
      </c>
      <c r="K23" s="15" t="str">
        <f t="shared" si="7"/>
        <v xml:space="preserve"> </v>
      </c>
      <c r="L23" s="15" t="str">
        <f t="shared" si="7"/>
        <v xml:space="preserve"> </v>
      </c>
      <c r="M23" s="15" t="str">
        <f t="shared" si="7"/>
        <v xml:space="preserve"> </v>
      </c>
    </row>
    <row r="24" spans="1:14" ht="15" customHeight="1" thickBot="1" x14ac:dyDescent="0.3">
      <c r="A24" s="11"/>
      <c r="B24" s="30" t="str">
        <f t="shared" ref="B24:M24" si="8">IF(B26&gt;=B21," ","Túlt.")</f>
        <v xml:space="preserve"> </v>
      </c>
      <c r="C24" s="31" t="str">
        <f t="shared" si="8"/>
        <v xml:space="preserve"> </v>
      </c>
      <c r="D24" s="31" t="str">
        <f t="shared" si="8"/>
        <v xml:space="preserve"> </v>
      </c>
      <c r="E24" s="31" t="str">
        <f t="shared" si="8"/>
        <v xml:space="preserve"> </v>
      </c>
      <c r="F24" s="31" t="str">
        <f t="shared" si="8"/>
        <v xml:space="preserve"> </v>
      </c>
      <c r="G24" s="31" t="str">
        <f t="shared" si="8"/>
        <v xml:space="preserve"> </v>
      </c>
      <c r="H24" s="31" t="str">
        <f t="shared" si="8"/>
        <v xml:space="preserve"> </v>
      </c>
      <c r="I24" s="31" t="str">
        <f t="shared" si="8"/>
        <v xml:space="preserve"> </v>
      </c>
      <c r="J24" s="15" t="str">
        <f t="shared" si="8"/>
        <v xml:space="preserve"> </v>
      </c>
      <c r="K24" s="15" t="str">
        <f t="shared" si="8"/>
        <v xml:space="preserve"> </v>
      </c>
      <c r="L24" s="15" t="str">
        <f t="shared" si="8"/>
        <v xml:space="preserve"> </v>
      </c>
      <c r="M24" s="15" t="str">
        <f t="shared" si="8"/>
        <v xml:space="preserve"> </v>
      </c>
    </row>
    <row r="25" spans="1:14" ht="20.25" customHeight="1" thickBot="1" x14ac:dyDescent="0.3">
      <c r="A25" s="9" t="s">
        <v>20</v>
      </c>
      <c r="B25" s="32">
        <f>$K$5/12*0.95</f>
        <v>0</v>
      </c>
      <c r="C25" s="33">
        <f>$K$5/12*0.95+B25</f>
        <v>0</v>
      </c>
      <c r="D25" s="33">
        <f t="shared" ref="D25:H25" si="9">$K$5/12*0.95+C25</f>
        <v>0</v>
      </c>
      <c r="E25" s="33">
        <f t="shared" si="9"/>
        <v>0</v>
      </c>
      <c r="F25" s="33">
        <f t="shared" si="9"/>
        <v>0</v>
      </c>
      <c r="G25" s="33">
        <f t="shared" si="9"/>
        <v>0</v>
      </c>
      <c r="H25" s="33">
        <f t="shared" si="9"/>
        <v>0</v>
      </c>
      <c r="I25" s="33">
        <f t="shared" ref="I25" si="10">$K$5/12*0.95+H25</f>
        <v>0</v>
      </c>
      <c r="J25" s="33">
        <f t="shared" ref="J25" si="11">$K$5/12*0.95+I25</f>
        <v>0</v>
      </c>
      <c r="K25" s="34">
        <f t="shared" ref="K25:M25" si="12">($K$5/12+K11)*0.95+J25</f>
        <v>0</v>
      </c>
      <c r="L25" s="34">
        <f t="shared" si="12"/>
        <v>0</v>
      </c>
      <c r="M25" s="34">
        <f t="shared" si="12"/>
        <v>0</v>
      </c>
      <c r="N25" s="17">
        <f>J6+N10-M25</f>
        <v>0</v>
      </c>
    </row>
    <row r="26" spans="1:14" ht="20.25" customHeight="1" thickTop="1" thickBot="1" x14ac:dyDescent="0.3">
      <c r="A26" s="9" t="s">
        <v>21</v>
      </c>
      <c r="B26" s="35">
        <f t="shared" ref="B26" si="13">$K$5/12*1.1</f>
        <v>0</v>
      </c>
      <c r="C26" s="36">
        <f>$K$5/12*1.1+B26</f>
        <v>0</v>
      </c>
      <c r="D26" s="36">
        <f t="shared" ref="D26:H26" si="14">$K$5/12*1.1+C26</f>
        <v>0</v>
      </c>
      <c r="E26" s="36">
        <f t="shared" si="14"/>
        <v>0</v>
      </c>
      <c r="F26" s="36">
        <f t="shared" si="14"/>
        <v>0</v>
      </c>
      <c r="G26" s="36">
        <f t="shared" si="14"/>
        <v>0</v>
      </c>
      <c r="H26" s="36">
        <f t="shared" si="14"/>
        <v>0</v>
      </c>
      <c r="I26" s="36">
        <f t="shared" ref="I26" si="15">$K$5/12*1.1+H26</f>
        <v>0</v>
      </c>
      <c r="J26" s="36">
        <f t="shared" ref="J26" si="16">$K$5/12*1.1+I26</f>
        <v>0</v>
      </c>
      <c r="K26" s="37">
        <f t="shared" ref="K26:M26" si="17">($K$5/12+K11)*1.1+J26</f>
        <v>0</v>
      </c>
      <c r="L26" s="37">
        <f t="shared" si="17"/>
        <v>0</v>
      </c>
      <c r="M26" s="37">
        <f t="shared" si="17"/>
        <v>0</v>
      </c>
      <c r="N26" s="17">
        <f>L6+N11-M26</f>
        <v>0</v>
      </c>
    </row>
    <row r="27" spans="1:14" ht="9" customHeight="1" x14ac:dyDescent="0.25">
      <c r="A27" s="38"/>
      <c r="B27" s="39"/>
      <c r="C27" s="40"/>
      <c r="D27" s="41"/>
      <c r="E27" s="39"/>
      <c r="F27" s="40"/>
      <c r="G27" s="41"/>
      <c r="H27" s="39"/>
      <c r="I27" s="40"/>
      <c r="J27" s="41"/>
      <c r="K27" s="39"/>
      <c r="L27" s="40"/>
      <c r="M27" s="42"/>
    </row>
    <row r="28" spans="1:14" ht="15" x14ac:dyDescent="0.25">
      <c r="A28" s="43"/>
      <c r="B28" s="39"/>
      <c r="C28" s="39"/>
      <c r="D28" s="39"/>
      <c r="E28" s="39"/>
      <c r="F28" s="39"/>
      <c r="G28" s="39"/>
      <c r="H28" s="44" t="str">
        <f>IF(H30&lt;=H21," ","Alult.")</f>
        <v xml:space="preserve"> </v>
      </c>
      <c r="I28" s="39"/>
      <c r="J28" s="39"/>
      <c r="K28" s="39"/>
      <c r="L28" s="39"/>
      <c r="M28" s="39"/>
    </row>
    <row r="29" spans="1:14" ht="15.75" thickBot="1" x14ac:dyDescent="0.3">
      <c r="A29" s="43"/>
      <c r="B29" s="39"/>
      <c r="C29" s="39"/>
      <c r="D29" s="39"/>
      <c r="E29" s="39"/>
      <c r="F29" s="39"/>
      <c r="G29" s="39"/>
      <c r="H29" s="44" t="str">
        <f>IF(H30&gt;=H21," ","Túlt.")</f>
        <v xml:space="preserve"> </v>
      </c>
      <c r="I29" s="39"/>
      <c r="J29" s="39"/>
      <c r="K29" s="39"/>
      <c r="L29" s="39"/>
      <c r="M29" s="39"/>
    </row>
    <row r="30" spans="1:14" ht="24.75" customHeight="1" x14ac:dyDescent="0.25">
      <c r="A30" s="45" t="s">
        <v>24</v>
      </c>
      <c r="B30" s="39"/>
      <c r="C30" s="39"/>
      <c r="D30" s="39"/>
      <c r="E30" s="39"/>
      <c r="F30" s="39"/>
      <c r="G30" s="39"/>
      <c r="H30" s="46">
        <f>(K5/12)*7*0.75</f>
        <v>0</v>
      </c>
      <c r="I30" s="39"/>
      <c r="J30" s="39"/>
      <c r="K30" s="39"/>
      <c r="L30" s="39"/>
      <c r="M30" s="39"/>
    </row>
    <row r="31" spans="1:14" ht="31.5" customHeight="1" x14ac:dyDescent="0.25">
      <c r="A31" s="47" t="s">
        <v>25</v>
      </c>
      <c r="B31" s="48">
        <f t="shared" ref="B31:M31" si="18">B12-B17</f>
        <v>0</v>
      </c>
      <c r="C31" s="48">
        <f t="shared" si="18"/>
        <v>0</v>
      </c>
      <c r="D31" s="48">
        <f t="shared" si="18"/>
        <v>0</v>
      </c>
      <c r="E31" s="48">
        <f t="shared" si="18"/>
        <v>0</v>
      </c>
      <c r="F31" s="48">
        <f t="shared" si="18"/>
        <v>0</v>
      </c>
      <c r="G31" s="48">
        <f t="shared" si="18"/>
        <v>0</v>
      </c>
      <c r="H31" s="48">
        <f t="shared" si="18"/>
        <v>0</v>
      </c>
      <c r="I31" s="48">
        <f t="shared" si="18"/>
        <v>0</v>
      </c>
      <c r="J31" s="48">
        <f t="shared" si="18"/>
        <v>0</v>
      </c>
      <c r="K31" s="48">
        <f t="shared" si="18"/>
        <v>0</v>
      </c>
      <c r="L31" s="48">
        <f t="shared" si="18"/>
        <v>0</v>
      </c>
      <c r="M31" s="48">
        <f t="shared" si="18"/>
        <v>0</v>
      </c>
    </row>
    <row r="32" spans="1:14" ht="29.25" customHeight="1" x14ac:dyDescent="0.25">
      <c r="A32" s="47" t="s">
        <v>26</v>
      </c>
      <c r="B32" s="48">
        <f>B21-B26</f>
        <v>0</v>
      </c>
      <c r="C32" s="48">
        <f t="shared" ref="C32:M32" si="19">C21-C26</f>
        <v>0</v>
      </c>
      <c r="D32" s="48">
        <f t="shared" si="19"/>
        <v>0</v>
      </c>
      <c r="E32" s="48">
        <f t="shared" si="19"/>
        <v>0</v>
      </c>
      <c r="F32" s="48">
        <f t="shared" si="19"/>
        <v>0</v>
      </c>
      <c r="G32" s="48">
        <f t="shared" si="19"/>
        <v>0</v>
      </c>
      <c r="H32" s="48">
        <f t="shared" si="19"/>
        <v>0</v>
      </c>
      <c r="I32" s="48">
        <f t="shared" si="19"/>
        <v>0</v>
      </c>
      <c r="J32" s="48">
        <f t="shared" si="19"/>
        <v>0</v>
      </c>
      <c r="K32" s="48">
        <f t="shared" si="19"/>
        <v>0</v>
      </c>
      <c r="L32" s="48">
        <f t="shared" si="19"/>
        <v>0</v>
      </c>
      <c r="M32" s="48">
        <f t="shared" si="19"/>
        <v>0</v>
      </c>
    </row>
  </sheetData>
  <sheetProtection password="CC53" sheet="1" objects="1" scenarios="1"/>
  <mergeCells count="23">
    <mergeCell ref="A10:J10"/>
    <mergeCell ref="A11:J11"/>
    <mergeCell ref="G8:G9"/>
    <mergeCell ref="H8:H9"/>
    <mergeCell ref="I8:I9"/>
    <mergeCell ref="J8:J9"/>
    <mergeCell ref="B6:C6"/>
    <mergeCell ref="D6:G6"/>
    <mergeCell ref="B7:M7"/>
    <mergeCell ref="B8:B9"/>
    <mergeCell ref="C8:C9"/>
    <mergeCell ref="D8:D9"/>
    <mergeCell ref="E8:E9"/>
    <mergeCell ref="F8:F9"/>
    <mergeCell ref="M8:M9"/>
    <mergeCell ref="K8:K9"/>
    <mergeCell ref="L8:L9"/>
    <mergeCell ref="B3:M3"/>
    <mergeCell ref="B4:C4"/>
    <mergeCell ref="D4:G4"/>
    <mergeCell ref="B5:C5"/>
    <mergeCell ref="D5:G5"/>
    <mergeCell ref="I5:J5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59" zoomScaleNormal="59" workbookViewId="0">
      <selection activeCell="K5" sqref="K5"/>
    </sheetView>
  </sheetViews>
  <sheetFormatPr defaultColWidth="11.42578125" defaultRowHeight="12.75" x14ac:dyDescent="0.2"/>
  <cols>
    <col min="1" max="1" width="26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70.5" customHeight="1" thickBot="1" x14ac:dyDescent="0.25">
      <c r="B3" s="68" t="s">
        <v>33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 ht="30.75" customHeight="1" thickTop="1" thickBot="1" x14ac:dyDescent="0.3">
      <c r="B4" s="70" t="s">
        <v>0</v>
      </c>
      <c r="C4" s="70"/>
      <c r="D4" s="71"/>
      <c r="E4" s="71"/>
      <c r="F4" s="71"/>
      <c r="G4" s="71"/>
      <c r="L4" s="50" t="s">
        <v>27</v>
      </c>
    </row>
    <row r="5" spans="1:15" ht="28.5" customHeight="1" thickTop="1" x14ac:dyDescent="0.25">
      <c r="B5" s="72" t="s">
        <v>1</v>
      </c>
      <c r="C5" s="72"/>
      <c r="D5" s="74"/>
      <c r="E5" s="74"/>
      <c r="F5" s="74"/>
      <c r="G5" s="74"/>
      <c r="I5" s="75" t="s">
        <v>2</v>
      </c>
      <c r="J5" s="75"/>
      <c r="K5" s="4">
        <v>0</v>
      </c>
      <c r="L5" s="49">
        <f>K5/12</f>
        <v>0</v>
      </c>
      <c r="M5" s="5" t="s">
        <v>3</v>
      </c>
    </row>
    <row r="6" spans="1:15" ht="28.5" customHeight="1" thickBot="1" x14ac:dyDescent="0.3">
      <c r="B6" s="72" t="s">
        <v>4</v>
      </c>
      <c r="C6" s="72"/>
      <c r="D6" s="73"/>
      <c r="E6" s="73"/>
      <c r="F6" s="73"/>
      <c r="G6" s="73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76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5" x14ac:dyDescent="0.2">
      <c r="B8" s="66" t="s">
        <v>7</v>
      </c>
      <c r="C8" s="66" t="s">
        <v>8</v>
      </c>
      <c r="D8" s="66" t="s">
        <v>9</v>
      </c>
      <c r="E8" s="66" t="s">
        <v>10</v>
      </c>
      <c r="F8" s="66" t="s">
        <v>11</v>
      </c>
      <c r="G8" s="66" t="s">
        <v>12</v>
      </c>
      <c r="H8" s="66" t="s">
        <v>13</v>
      </c>
      <c r="I8" s="66" t="s">
        <v>14</v>
      </c>
      <c r="J8" s="66" t="s">
        <v>15</v>
      </c>
      <c r="K8" s="66" t="s">
        <v>16</v>
      </c>
      <c r="L8" s="66" t="s">
        <v>17</v>
      </c>
      <c r="M8" s="66" t="s">
        <v>18</v>
      </c>
    </row>
    <row r="9" spans="1:15" ht="13.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5" ht="23.25" customHeight="1" thickBot="1" x14ac:dyDescent="0.25">
      <c r="A10" s="79" t="s">
        <v>34</v>
      </c>
      <c r="B10" s="80"/>
      <c r="C10" s="80"/>
      <c r="D10" s="80"/>
      <c r="E10" s="80"/>
      <c r="F10" s="80"/>
      <c r="G10" s="80"/>
      <c r="H10" s="80"/>
      <c r="I10" s="80"/>
      <c r="J10" s="80"/>
      <c r="K10" s="81"/>
      <c r="L10" s="57">
        <v>0</v>
      </c>
      <c r="M10" s="58"/>
      <c r="N10">
        <f>L10*0.95</f>
        <v>0</v>
      </c>
      <c r="O10" s="56">
        <v>0.95</v>
      </c>
    </row>
    <row r="11" spans="1:15" ht="23.25" customHeight="1" thickBot="1" x14ac:dyDescent="0.25">
      <c r="A11" s="79" t="s">
        <v>28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59">
        <f>L10/2</f>
        <v>0</v>
      </c>
      <c r="M11" s="59">
        <f>L11</f>
        <v>0</v>
      </c>
      <c r="N11">
        <f>L10*1.1</f>
        <v>0</v>
      </c>
      <c r="O11" s="56">
        <v>1.1000000000000001</v>
      </c>
    </row>
    <row r="12" spans="1:15" ht="21" customHeight="1" x14ac:dyDescent="0.25">
      <c r="A12" s="55" t="s">
        <v>19</v>
      </c>
      <c r="B12" s="53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O12" s="7"/>
    </row>
    <row r="13" spans="1:15" ht="6.75" customHeight="1" x14ac:dyDescent="0.2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5" ht="18" customHeight="1" x14ac:dyDescent="0.25">
      <c r="A14" s="11"/>
      <c r="B14" s="15" t="str">
        <f t="shared" ref="B14:M14" si="0">IF(B16&lt;=B12," ","Alult.")</f>
        <v xml:space="preserve"> </v>
      </c>
      <c r="C14" s="15" t="str">
        <f t="shared" si="0"/>
        <v xml:space="preserve"> </v>
      </c>
      <c r="D14" s="15" t="str">
        <f t="shared" si="0"/>
        <v xml:space="preserve"> </v>
      </c>
      <c r="E14" s="15" t="str">
        <f t="shared" si="0"/>
        <v xml:space="preserve"> </v>
      </c>
      <c r="F14" s="15" t="str">
        <f t="shared" si="0"/>
        <v xml:space="preserve"> </v>
      </c>
      <c r="G14" s="15" t="str">
        <f t="shared" si="0"/>
        <v xml:space="preserve"> </v>
      </c>
      <c r="H14" s="15" t="str">
        <f t="shared" si="0"/>
        <v xml:space="preserve"> </v>
      </c>
      <c r="I14" s="15" t="str">
        <f t="shared" si="0"/>
        <v xml:space="preserve"> </v>
      </c>
      <c r="J14" s="15" t="str">
        <f t="shared" si="0"/>
        <v xml:space="preserve"> </v>
      </c>
      <c r="K14" s="15" t="str">
        <f t="shared" si="0"/>
        <v xml:space="preserve"> </v>
      </c>
      <c r="L14" s="15" t="str">
        <f t="shared" si="0"/>
        <v xml:space="preserve"> </v>
      </c>
      <c r="M14" s="15" t="str">
        <f t="shared" si="0"/>
        <v xml:space="preserve"> </v>
      </c>
    </row>
    <row r="15" spans="1:15" ht="15" customHeight="1" thickBot="1" x14ac:dyDescent="0.3">
      <c r="A15" s="21"/>
      <c r="B15" s="51" t="str">
        <f>IF(B17&gt;=B12," ","Túlt.")</f>
        <v xml:space="preserve"> </v>
      </c>
      <c r="C15" s="52" t="str">
        <f t="shared" ref="C15:M15" si="1">IF(C17&gt;=C12," ","Túlt.")</f>
        <v xml:space="preserve"> </v>
      </c>
      <c r="D15" s="52" t="str">
        <f t="shared" si="1"/>
        <v xml:space="preserve"> </v>
      </c>
      <c r="E15" s="52" t="str">
        <f t="shared" si="1"/>
        <v xml:space="preserve"> </v>
      </c>
      <c r="F15" s="52" t="str">
        <f t="shared" si="1"/>
        <v xml:space="preserve"> </v>
      </c>
      <c r="G15" s="52" t="str">
        <f t="shared" si="1"/>
        <v xml:space="preserve"> </v>
      </c>
      <c r="H15" s="52" t="str">
        <f t="shared" si="1"/>
        <v xml:space="preserve"> </v>
      </c>
      <c r="I15" s="52" t="str">
        <f t="shared" si="1"/>
        <v xml:space="preserve"> </v>
      </c>
      <c r="J15" s="52" t="str">
        <f t="shared" si="1"/>
        <v xml:space="preserve"> </v>
      </c>
      <c r="K15" s="52" t="str">
        <f t="shared" si="1"/>
        <v xml:space="preserve"> </v>
      </c>
      <c r="L15" s="52" t="str">
        <f t="shared" si="1"/>
        <v xml:space="preserve"> </v>
      </c>
      <c r="M15" s="52" t="str">
        <f t="shared" si="1"/>
        <v xml:space="preserve"> </v>
      </c>
    </row>
    <row r="16" spans="1:15" ht="18.75" customHeight="1" thickBot="1" x14ac:dyDescent="0.3">
      <c r="A16" s="9" t="s">
        <v>20</v>
      </c>
      <c r="B16" s="16">
        <f>$K$5/12*0.95</f>
        <v>0</v>
      </c>
      <c r="C16" s="16">
        <f t="shared" ref="C16:H16" si="2">$K$5/12*0.95</f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>($K$5/12+I11)*0.95</f>
        <v>0</v>
      </c>
      <c r="J16" s="16">
        <f>($K$5/12+J11)*0.95</f>
        <v>0</v>
      </c>
      <c r="K16" s="16">
        <f t="shared" ref="K16:M16" si="3">($K$5/12+K11)*0.95</f>
        <v>0</v>
      </c>
      <c r="L16" s="16">
        <f>($K$5/12+L11)*0.95</f>
        <v>0</v>
      </c>
      <c r="M16" s="16">
        <f t="shared" si="3"/>
        <v>0</v>
      </c>
      <c r="N16" s="17"/>
    </row>
    <row r="17" spans="1:14" ht="18.75" customHeight="1" thickBot="1" x14ac:dyDescent="0.3">
      <c r="A17" s="9" t="s">
        <v>21</v>
      </c>
      <c r="B17" s="18">
        <f t="shared" ref="B17:G17" si="4">$K$5/12*1.1</f>
        <v>0</v>
      </c>
      <c r="C17" s="18">
        <f t="shared" si="4"/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>$K$5/12*1.1</f>
        <v>0</v>
      </c>
      <c r="I17" s="18">
        <f>($K$5/12+I11)*1.1</f>
        <v>0</v>
      </c>
      <c r="J17" s="18">
        <f t="shared" ref="J17:M17" si="5">($K$5/12+J11)*1.1</f>
        <v>0</v>
      </c>
      <c r="K17" s="18">
        <f t="shared" si="5"/>
        <v>0</v>
      </c>
      <c r="L17" s="18">
        <f t="shared" si="5"/>
        <v>0</v>
      </c>
      <c r="M17" s="18">
        <f t="shared" si="5"/>
        <v>0</v>
      </c>
    </row>
    <row r="18" spans="1:14" ht="15" customHeight="1" thickBot="1" x14ac:dyDescent="0.3">
      <c r="A18" s="1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4" ht="15" customHeight="1" x14ac:dyDescent="0.25">
      <c r="A19" s="21"/>
      <c r="B19" s="22" t="s">
        <v>7</v>
      </c>
      <c r="C19" s="23" t="s">
        <v>22</v>
      </c>
      <c r="D19" s="23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4" t="s">
        <v>22</v>
      </c>
    </row>
    <row r="20" spans="1:14" ht="15" customHeight="1" thickBot="1" x14ac:dyDescent="0.3">
      <c r="A20" s="21"/>
      <c r="B20" s="25"/>
      <c r="C20" s="26" t="s">
        <v>8</v>
      </c>
      <c r="D20" s="26" t="s">
        <v>9</v>
      </c>
      <c r="E20" s="26" t="s">
        <v>10</v>
      </c>
      <c r="F20" s="26" t="s">
        <v>11</v>
      </c>
      <c r="G20" s="26" t="s">
        <v>12</v>
      </c>
      <c r="H20" s="26" t="s">
        <v>13</v>
      </c>
      <c r="I20" s="26" t="s">
        <v>14</v>
      </c>
      <c r="J20" s="26" t="s">
        <v>15</v>
      </c>
      <c r="K20" s="26" t="s">
        <v>16</v>
      </c>
      <c r="L20" s="26" t="s">
        <v>17</v>
      </c>
      <c r="M20" s="26" t="s">
        <v>18</v>
      </c>
    </row>
    <row r="21" spans="1:14" ht="18" customHeight="1" thickTop="1" x14ac:dyDescent="0.25">
      <c r="A21" s="9" t="s">
        <v>23</v>
      </c>
      <c r="B21" s="27">
        <f>B12</f>
        <v>0</v>
      </c>
      <c r="C21" s="28">
        <f t="shared" ref="C21:M21" si="6">B21+C12</f>
        <v>0</v>
      </c>
      <c r="D21" s="28">
        <f t="shared" si="6"/>
        <v>0</v>
      </c>
      <c r="E21" s="28">
        <f t="shared" si="6"/>
        <v>0</v>
      </c>
      <c r="F21" s="28">
        <f t="shared" si="6"/>
        <v>0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</row>
    <row r="22" spans="1:14" ht="9" customHeight="1" x14ac:dyDescent="0.25">
      <c r="A22" s="21"/>
      <c r="B22" s="2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 ht="15" customHeight="1" x14ac:dyDescent="0.25">
      <c r="A23" s="11"/>
      <c r="B23" s="14" t="str">
        <f t="shared" ref="B23:M23" si="7">IF(B25&lt;=B21," ","Alult.")</f>
        <v xml:space="preserve"> </v>
      </c>
      <c r="C23" s="15" t="str">
        <f t="shared" si="7"/>
        <v xml:space="preserve"> </v>
      </c>
      <c r="D23" s="15" t="str">
        <f t="shared" si="7"/>
        <v xml:space="preserve"> </v>
      </c>
      <c r="E23" s="15" t="str">
        <f t="shared" si="7"/>
        <v xml:space="preserve"> </v>
      </c>
      <c r="F23" s="15" t="str">
        <f t="shared" si="7"/>
        <v xml:space="preserve"> </v>
      </c>
      <c r="G23" s="15" t="str">
        <f t="shared" si="7"/>
        <v xml:space="preserve"> </v>
      </c>
      <c r="H23" s="15" t="str">
        <f t="shared" si="7"/>
        <v xml:space="preserve"> </v>
      </c>
      <c r="I23" s="15" t="str">
        <f t="shared" si="7"/>
        <v xml:space="preserve"> </v>
      </c>
      <c r="J23" s="15" t="str">
        <f t="shared" si="7"/>
        <v xml:space="preserve"> </v>
      </c>
      <c r="K23" s="15" t="str">
        <f t="shared" si="7"/>
        <v xml:space="preserve"> </v>
      </c>
      <c r="L23" s="15" t="str">
        <f t="shared" si="7"/>
        <v xml:space="preserve"> </v>
      </c>
      <c r="M23" s="15" t="str">
        <f t="shared" si="7"/>
        <v xml:space="preserve"> </v>
      </c>
    </row>
    <row r="24" spans="1:14" ht="15" customHeight="1" thickBot="1" x14ac:dyDescent="0.3">
      <c r="A24" s="11"/>
      <c r="B24" s="30" t="str">
        <f t="shared" ref="B24:M24" si="8">IF(B26&gt;=B21," ","Túlt.")</f>
        <v xml:space="preserve"> </v>
      </c>
      <c r="C24" s="31" t="str">
        <f t="shared" si="8"/>
        <v xml:space="preserve"> </v>
      </c>
      <c r="D24" s="31" t="str">
        <f t="shared" si="8"/>
        <v xml:space="preserve"> </v>
      </c>
      <c r="E24" s="31" t="str">
        <f t="shared" si="8"/>
        <v xml:space="preserve"> </v>
      </c>
      <c r="F24" s="31" t="str">
        <f t="shared" si="8"/>
        <v xml:space="preserve"> </v>
      </c>
      <c r="G24" s="31" t="str">
        <f t="shared" si="8"/>
        <v xml:space="preserve"> </v>
      </c>
      <c r="H24" s="31" t="str">
        <f t="shared" si="8"/>
        <v xml:space="preserve"> </v>
      </c>
      <c r="I24" s="31" t="str">
        <f t="shared" si="8"/>
        <v xml:space="preserve"> </v>
      </c>
      <c r="J24" s="15" t="str">
        <f t="shared" si="8"/>
        <v xml:space="preserve"> </v>
      </c>
      <c r="K24" s="15" t="str">
        <f t="shared" si="8"/>
        <v xml:space="preserve"> </v>
      </c>
      <c r="L24" s="15" t="str">
        <f t="shared" si="8"/>
        <v xml:space="preserve"> </v>
      </c>
      <c r="M24" s="15" t="str">
        <f t="shared" si="8"/>
        <v xml:space="preserve"> </v>
      </c>
    </row>
    <row r="25" spans="1:14" ht="20.25" customHeight="1" thickBot="1" x14ac:dyDescent="0.3">
      <c r="A25" s="9" t="s">
        <v>20</v>
      </c>
      <c r="B25" s="32">
        <f>$K$5/12*0.95</f>
        <v>0</v>
      </c>
      <c r="C25" s="33">
        <f>$K$5/12*0.95+B25</f>
        <v>0</v>
      </c>
      <c r="D25" s="33">
        <f t="shared" ref="D25:H25" si="9">$K$5/12*0.95+C25</f>
        <v>0</v>
      </c>
      <c r="E25" s="33">
        <f t="shared" si="9"/>
        <v>0</v>
      </c>
      <c r="F25" s="33">
        <f t="shared" si="9"/>
        <v>0</v>
      </c>
      <c r="G25" s="33">
        <f t="shared" si="9"/>
        <v>0</v>
      </c>
      <c r="H25" s="33">
        <f t="shared" si="9"/>
        <v>0</v>
      </c>
      <c r="I25" s="33">
        <f t="shared" ref="I25" si="10">$K$5/12*0.95+H25</f>
        <v>0</v>
      </c>
      <c r="J25" s="33">
        <f t="shared" ref="J25" si="11">$K$5/12*0.95+I25</f>
        <v>0</v>
      </c>
      <c r="K25" s="33">
        <f t="shared" ref="K25" si="12">$K$5/12*0.95+J25</f>
        <v>0</v>
      </c>
      <c r="L25" s="34">
        <f t="shared" ref="L25:M25" si="13">($K$5/12+L11)*0.95+K25</f>
        <v>0</v>
      </c>
      <c r="M25" s="34">
        <f t="shared" si="13"/>
        <v>0</v>
      </c>
      <c r="N25" s="17">
        <f>J6+N10-M25</f>
        <v>0</v>
      </c>
    </row>
    <row r="26" spans="1:14" ht="20.25" customHeight="1" thickTop="1" thickBot="1" x14ac:dyDescent="0.3">
      <c r="A26" s="9" t="s">
        <v>21</v>
      </c>
      <c r="B26" s="35">
        <f t="shared" ref="B26" si="14">$K$5/12*1.1</f>
        <v>0</v>
      </c>
      <c r="C26" s="36">
        <f>$K$5/12*1.1+B26</f>
        <v>0</v>
      </c>
      <c r="D26" s="36">
        <f t="shared" ref="D26:H26" si="15">$K$5/12*1.1+C26</f>
        <v>0</v>
      </c>
      <c r="E26" s="36">
        <f t="shared" si="15"/>
        <v>0</v>
      </c>
      <c r="F26" s="36">
        <f t="shared" si="15"/>
        <v>0</v>
      </c>
      <c r="G26" s="36">
        <f t="shared" si="15"/>
        <v>0</v>
      </c>
      <c r="H26" s="36">
        <f t="shared" si="15"/>
        <v>0</v>
      </c>
      <c r="I26" s="36">
        <f t="shared" ref="I26" si="16">$K$5/12*1.1+H26</f>
        <v>0</v>
      </c>
      <c r="J26" s="36">
        <f t="shared" ref="J26" si="17">$K$5/12*1.1+I26</f>
        <v>0</v>
      </c>
      <c r="K26" s="36">
        <f t="shared" ref="K26" si="18">$K$5/12*1.1+J26</f>
        <v>0</v>
      </c>
      <c r="L26" s="37">
        <f t="shared" ref="L26:M26" si="19">($K$5/12+L11)*1.1+K26</f>
        <v>0</v>
      </c>
      <c r="M26" s="37">
        <f t="shared" si="19"/>
        <v>0</v>
      </c>
      <c r="N26" s="17">
        <f>L6+N11-M26</f>
        <v>0</v>
      </c>
    </row>
    <row r="27" spans="1:14" ht="9" customHeight="1" x14ac:dyDescent="0.25">
      <c r="A27" s="38"/>
      <c r="B27" s="39"/>
      <c r="C27" s="40"/>
      <c r="D27" s="41"/>
      <c r="E27" s="39"/>
      <c r="F27" s="40"/>
      <c r="G27" s="41"/>
      <c r="H27" s="39"/>
      <c r="I27" s="40"/>
      <c r="J27" s="41"/>
      <c r="K27" s="39"/>
      <c r="L27" s="40"/>
      <c r="M27" s="42"/>
    </row>
    <row r="28" spans="1:14" ht="15" x14ac:dyDescent="0.25">
      <c r="A28" s="43"/>
      <c r="B28" s="39"/>
      <c r="C28" s="39"/>
      <c r="D28" s="39"/>
      <c r="E28" s="39"/>
      <c r="F28" s="39"/>
      <c r="G28" s="39"/>
      <c r="H28" s="44" t="str">
        <f>IF(H30&lt;=H21," ","Alult.")</f>
        <v xml:space="preserve"> </v>
      </c>
      <c r="I28" s="39"/>
      <c r="J28" s="39"/>
      <c r="K28" s="39"/>
      <c r="L28" s="39"/>
      <c r="M28" s="39"/>
    </row>
    <row r="29" spans="1:14" ht="15.75" thickBot="1" x14ac:dyDescent="0.3">
      <c r="A29" s="43"/>
      <c r="B29" s="39"/>
      <c r="C29" s="39"/>
      <c r="D29" s="39"/>
      <c r="E29" s="39"/>
      <c r="F29" s="39"/>
      <c r="G29" s="39"/>
      <c r="H29" s="44" t="str">
        <f>IF(H30&gt;=H21," ","Túlt.")</f>
        <v xml:space="preserve"> </v>
      </c>
      <c r="I29" s="39"/>
      <c r="J29" s="39"/>
      <c r="K29" s="39"/>
      <c r="L29" s="39"/>
      <c r="M29" s="39"/>
    </row>
    <row r="30" spans="1:14" ht="24.75" customHeight="1" x14ac:dyDescent="0.25">
      <c r="A30" s="45" t="s">
        <v>24</v>
      </c>
      <c r="B30" s="39"/>
      <c r="C30" s="39"/>
      <c r="D30" s="39"/>
      <c r="E30" s="39"/>
      <c r="F30" s="39"/>
      <c r="G30" s="39"/>
      <c r="H30" s="46">
        <f>(K5/12)*7*0.75</f>
        <v>0</v>
      </c>
      <c r="I30" s="39"/>
      <c r="J30" s="39"/>
      <c r="K30" s="39"/>
      <c r="L30" s="39"/>
      <c r="M30" s="39"/>
    </row>
    <row r="31" spans="1:14" ht="31.5" customHeight="1" x14ac:dyDescent="0.25">
      <c r="A31" s="47" t="s">
        <v>25</v>
      </c>
      <c r="B31" s="48">
        <f t="shared" ref="B31:M31" si="20">B12-B17</f>
        <v>0</v>
      </c>
      <c r="C31" s="48">
        <f t="shared" si="20"/>
        <v>0</v>
      </c>
      <c r="D31" s="48">
        <f t="shared" si="20"/>
        <v>0</v>
      </c>
      <c r="E31" s="48">
        <f t="shared" si="20"/>
        <v>0</v>
      </c>
      <c r="F31" s="48">
        <f t="shared" si="20"/>
        <v>0</v>
      </c>
      <c r="G31" s="48">
        <f t="shared" si="20"/>
        <v>0</v>
      </c>
      <c r="H31" s="48">
        <f t="shared" si="20"/>
        <v>0</v>
      </c>
      <c r="I31" s="48">
        <f t="shared" si="20"/>
        <v>0</v>
      </c>
      <c r="J31" s="48">
        <f t="shared" si="20"/>
        <v>0</v>
      </c>
      <c r="K31" s="48">
        <f t="shared" si="20"/>
        <v>0</v>
      </c>
      <c r="L31" s="48">
        <f t="shared" si="20"/>
        <v>0</v>
      </c>
      <c r="M31" s="48">
        <f t="shared" si="20"/>
        <v>0</v>
      </c>
    </row>
    <row r="32" spans="1:14" ht="29.25" customHeight="1" x14ac:dyDescent="0.25">
      <c r="A32" s="47" t="s">
        <v>26</v>
      </c>
      <c r="B32" s="48">
        <f>B21-B26</f>
        <v>0</v>
      </c>
      <c r="C32" s="48">
        <f t="shared" ref="C32:M32" si="21">C21-C26</f>
        <v>0</v>
      </c>
      <c r="D32" s="48">
        <f t="shared" si="21"/>
        <v>0</v>
      </c>
      <c r="E32" s="48">
        <f t="shared" si="21"/>
        <v>0</v>
      </c>
      <c r="F32" s="48">
        <f t="shared" si="21"/>
        <v>0</v>
      </c>
      <c r="G32" s="48">
        <f t="shared" si="21"/>
        <v>0</v>
      </c>
      <c r="H32" s="48">
        <f t="shared" si="21"/>
        <v>0</v>
      </c>
      <c r="I32" s="48">
        <f t="shared" si="21"/>
        <v>0</v>
      </c>
      <c r="J32" s="48">
        <f t="shared" si="21"/>
        <v>0</v>
      </c>
      <c r="K32" s="48">
        <f t="shared" si="21"/>
        <v>0</v>
      </c>
      <c r="L32" s="48">
        <f t="shared" si="21"/>
        <v>0</v>
      </c>
      <c r="M32" s="48">
        <f t="shared" si="21"/>
        <v>0</v>
      </c>
    </row>
  </sheetData>
  <sheetProtection password="CC53" sheet="1" objects="1" scenarios="1"/>
  <mergeCells count="23">
    <mergeCell ref="A10:K10"/>
    <mergeCell ref="A11:K11"/>
    <mergeCell ref="G8:G9"/>
    <mergeCell ref="H8:H9"/>
    <mergeCell ref="I8:I9"/>
    <mergeCell ref="J8:J9"/>
    <mergeCell ref="K8:K9"/>
    <mergeCell ref="B6:C6"/>
    <mergeCell ref="D6:G6"/>
    <mergeCell ref="B7:M7"/>
    <mergeCell ref="B8:B9"/>
    <mergeCell ref="C8:C9"/>
    <mergeCell ref="D8:D9"/>
    <mergeCell ref="E8:E9"/>
    <mergeCell ref="F8:F9"/>
    <mergeCell ref="M8:M9"/>
    <mergeCell ref="L8:L9"/>
    <mergeCell ref="B3:M3"/>
    <mergeCell ref="B4:C4"/>
    <mergeCell ref="D4:G4"/>
    <mergeCell ref="B5:C5"/>
    <mergeCell ref="D5:G5"/>
    <mergeCell ref="I5:J5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59" zoomScaleNormal="59" workbookViewId="0">
      <selection activeCell="Q28" sqref="Q28"/>
    </sheetView>
  </sheetViews>
  <sheetFormatPr defaultColWidth="11.42578125" defaultRowHeight="12.75" x14ac:dyDescent="0.2"/>
  <cols>
    <col min="1" max="1" width="26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70.5" customHeight="1" thickBot="1" x14ac:dyDescent="0.25">
      <c r="B3" s="68" t="s">
        <v>39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 ht="30.75" customHeight="1" thickTop="1" thickBot="1" x14ac:dyDescent="0.3">
      <c r="B4" s="70" t="s">
        <v>0</v>
      </c>
      <c r="C4" s="70"/>
      <c r="D4" s="71"/>
      <c r="E4" s="71"/>
      <c r="F4" s="71"/>
      <c r="G4" s="71"/>
      <c r="L4" s="50" t="s">
        <v>27</v>
      </c>
    </row>
    <row r="5" spans="1:15" ht="28.5" customHeight="1" thickTop="1" x14ac:dyDescent="0.25">
      <c r="B5" s="72" t="s">
        <v>1</v>
      </c>
      <c r="C5" s="72"/>
      <c r="D5" s="74"/>
      <c r="E5" s="74"/>
      <c r="F5" s="74"/>
      <c r="G5" s="74"/>
      <c r="I5" s="75" t="s">
        <v>2</v>
      </c>
      <c r="J5" s="75"/>
      <c r="K5" s="4">
        <v>0</v>
      </c>
      <c r="L5" s="49">
        <f>K5/12</f>
        <v>0</v>
      </c>
      <c r="M5" s="5" t="s">
        <v>3</v>
      </c>
    </row>
    <row r="6" spans="1:15" ht="28.5" customHeight="1" thickBot="1" x14ac:dyDescent="0.3">
      <c r="B6" s="72" t="s">
        <v>4</v>
      </c>
      <c r="C6" s="72"/>
      <c r="D6" s="73"/>
      <c r="E6" s="73"/>
      <c r="F6" s="73"/>
      <c r="G6" s="73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76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5" x14ac:dyDescent="0.2">
      <c r="B8" s="66" t="s">
        <v>7</v>
      </c>
      <c r="C8" s="66" t="s">
        <v>8</v>
      </c>
      <c r="D8" s="66" t="s">
        <v>9</v>
      </c>
      <c r="E8" s="66" t="s">
        <v>10</v>
      </c>
      <c r="F8" s="66" t="s">
        <v>11</v>
      </c>
      <c r="G8" s="66" t="s">
        <v>12</v>
      </c>
      <c r="H8" s="66" t="s">
        <v>13</v>
      </c>
      <c r="I8" s="66" t="s">
        <v>14</v>
      </c>
      <c r="J8" s="66" t="s">
        <v>15</v>
      </c>
      <c r="K8" s="66" t="s">
        <v>16</v>
      </c>
      <c r="L8" s="66" t="s">
        <v>17</v>
      </c>
      <c r="M8" s="66" t="s">
        <v>18</v>
      </c>
    </row>
    <row r="9" spans="1:15" ht="13.5" thickBo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5" ht="23.25" customHeight="1" thickBot="1" x14ac:dyDescent="0.25">
      <c r="A10" s="79" t="s">
        <v>34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7">
        <v>0</v>
      </c>
      <c r="N10">
        <f>M10*0.95</f>
        <v>0</v>
      </c>
      <c r="O10" s="56">
        <v>0.95</v>
      </c>
    </row>
    <row r="11" spans="1:15" ht="23.25" customHeight="1" thickBot="1" x14ac:dyDescent="0.25">
      <c r="A11" s="79" t="s">
        <v>28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59">
        <f>M10</f>
        <v>0</v>
      </c>
      <c r="N11">
        <f>M10*1.1</f>
        <v>0</v>
      </c>
      <c r="O11" s="56">
        <v>1.1000000000000001</v>
      </c>
    </row>
    <row r="12" spans="1:15" ht="21" customHeight="1" x14ac:dyDescent="0.25">
      <c r="A12" s="55" t="s">
        <v>19</v>
      </c>
      <c r="B12" s="53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O12" s="7"/>
    </row>
    <row r="13" spans="1:15" ht="6.75" customHeight="1" x14ac:dyDescent="0.2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5" ht="18" customHeight="1" x14ac:dyDescent="0.25">
      <c r="A14" s="11"/>
      <c r="B14" s="15" t="str">
        <f t="shared" ref="B14:M14" si="0">IF(B16&lt;=B12," ","Alult.")</f>
        <v xml:space="preserve"> </v>
      </c>
      <c r="C14" s="15" t="str">
        <f t="shared" si="0"/>
        <v xml:space="preserve"> </v>
      </c>
      <c r="D14" s="15" t="str">
        <f t="shared" si="0"/>
        <v xml:space="preserve"> </v>
      </c>
      <c r="E14" s="15" t="str">
        <f t="shared" si="0"/>
        <v xml:space="preserve"> </v>
      </c>
      <c r="F14" s="15" t="str">
        <f t="shared" si="0"/>
        <v xml:space="preserve"> </v>
      </c>
      <c r="G14" s="15" t="str">
        <f t="shared" si="0"/>
        <v xml:space="preserve"> </v>
      </c>
      <c r="H14" s="15" t="str">
        <f t="shared" si="0"/>
        <v xml:space="preserve"> </v>
      </c>
      <c r="I14" s="15" t="str">
        <f t="shared" si="0"/>
        <v xml:space="preserve"> </v>
      </c>
      <c r="J14" s="15" t="str">
        <f t="shared" si="0"/>
        <v xml:space="preserve"> </v>
      </c>
      <c r="K14" s="15" t="str">
        <f t="shared" si="0"/>
        <v xml:space="preserve"> </v>
      </c>
      <c r="L14" s="15" t="str">
        <f t="shared" si="0"/>
        <v xml:space="preserve"> </v>
      </c>
      <c r="M14" s="15" t="str">
        <f t="shared" si="0"/>
        <v xml:space="preserve"> </v>
      </c>
    </row>
    <row r="15" spans="1:15" ht="15" customHeight="1" thickBot="1" x14ac:dyDescent="0.3">
      <c r="A15" s="21"/>
      <c r="B15" s="51" t="str">
        <f>IF(B17&gt;=B12," ","Túlt.")</f>
        <v xml:space="preserve"> </v>
      </c>
      <c r="C15" s="52" t="str">
        <f t="shared" ref="C15:M15" si="1">IF(C17&gt;=C12," ","Túlt.")</f>
        <v xml:space="preserve"> </v>
      </c>
      <c r="D15" s="52" t="str">
        <f t="shared" si="1"/>
        <v xml:space="preserve"> </v>
      </c>
      <c r="E15" s="52" t="str">
        <f t="shared" si="1"/>
        <v xml:space="preserve"> </v>
      </c>
      <c r="F15" s="52" t="str">
        <f t="shared" si="1"/>
        <v xml:space="preserve"> </v>
      </c>
      <c r="G15" s="52" t="str">
        <f t="shared" si="1"/>
        <v xml:space="preserve"> </v>
      </c>
      <c r="H15" s="52" t="str">
        <f t="shared" si="1"/>
        <v xml:space="preserve"> </v>
      </c>
      <c r="I15" s="52" t="str">
        <f t="shared" si="1"/>
        <v xml:space="preserve"> </v>
      </c>
      <c r="J15" s="52" t="str">
        <f t="shared" si="1"/>
        <v xml:space="preserve"> </v>
      </c>
      <c r="K15" s="52" t="str">
        <f t="shared" si="1"/>
        <v xml:space="preserve"> </v>
      </c>
      <c r="L15" s="52" t="str">
        <f t="shared" si="1"/>
        <v xml:space="preserve"> </v>
      </c>
      <c r="M15" s="52" t="str">
        <f t="shared" si="1"/>
        <v xml:space="preserve"> </v>
      </c>
    </row>
    <row r="16" spans="1:15" ht="18.75" customHeight="1" thickBot="1" x14ac:dyDescent="0.3">
      <c r="A16" s="9" t="s">
        <v>20</v>
      </c>
      <c r="B16" s="16">
        <f>$K$5/12*0.95</f>
        <v>0</v>
      </c>
      <c r="C16" s="16">
        <f t="shared" ref="C16:H16" si="2">$K$5/12*0.95</f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>($K$5/12+I11)*0.95</f>
        <v>0</v>
      </c>
      <c r="J16" s="16">
        <f>($K$5/12+J11)*0.95</f>
        <v>0</v>
      </c>
      <c r="K16" s="16">
        <f t="shared" ref="K16:M16" si="3">($K$5/12+K11)*0.95</f>
        <v>0</v>
      </c>
      <c r="L16" s="16">
        <f>($K$5/12+L11)*0.95</f>
        <v>0</v>
      </c>
      <c r="M16" s="16">
        <f t="shared" si="3"/>
        <v>0</v>
      </c>
      <c r="N16" s="17"/>
    </row>
    <row r="17" spans="1:14" ht="18.75" customHeight="1" thickBot="1" x14ac:dyDescent="0.3">
      <c r="A17" s="9" t="s">
        <v>21</v>
      </c>
      <c r="B17" s="18">
        <f t="shared" ref="B17:G17" si="4">$K$5/12*1.1</f>
        <v>0</v>
      </c>
      <c r="C17" s="18">
        <f t="shared" si="4"/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>$K$5/12*1.1</f>
        <v>0</v>
      </c>
      <c r="I17" s="18">
        <f>($K$5/12+I11)*1.1</f>
        <v>0</v>
      </c>
      <c r="J17" s="18">
        <f t="shared" ref="J17:M17" si="5">($K$5/12+J11)*1.1</f>
        <v>0</v>
      </c>
      <c r="K17" s="18">
        <f t="shared" si="5"/>
        <v>0</v>
      </c>
      <c r="L17" s="18">
        <f t="shared" si="5"/>
        <v>0</v>
      </c>
      <c r="M17" s="18">
        <f t="shared" si="5"/>
        <v>0</v>
      </c>
    </row>
    <row r="18" spans="1:14" ht="15" customHeight="1" thickBot="1" x14ac:dyDescent="0.3">
      <c r="A18" s="1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4" ht="15" customHeight="1" x14ac:dyDescent="0.25">
      <c r="A19" s="21"/>
      <c r="B19" s="22" t="s">
        <v>7</v>
      </c>
      <c r="C19" s="23" t="s">
        <v>22</v>
      </c>
      <c r="D19" s="23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4" t="s">
        <v>22</v>
      </c>
    </row>
    <row r="20" spans="1:14" ht="15" customHeight="1" thickBot="1" x14ac:dyDescent="0.3">
      <c r="A20" s="21"/>
      <c r="B20" s="25"/>
      <c r="C20" s="26" t="s">
        <v>8</v>
      </c>
      <c r="D20" s="26" t="s">
        <v>9</v>
      </c>
      <c r="E20" s="26" t="s">
        <v>10</v>
      </c>
      <c r="F20" s="26" t="s">
        <v>11</v>
      </c>
      <c r="G20" s="26" t="s">
        <v>12</v>
      </c>
      <c r="H20" s="26" t="s">
        <v>13</v>
      </c>
      <c r="I20" s="26" t="s">
        <v>14</v>
      </c>
      <c r="J20" s="26" t="s">
        <v>15</v>
      </c>
      <c r="K20" s="26" t="s">
        <v>16</v>
      </c>
      <c r="L20" s="26" t="s">
        <v>17</v>
      </c>
      <c r="M20" s="26" t="s">
        <v>18</v>
      </c>
    </row>
    <row r="21" spans="1:14" ht="18" customHeight="1" thickTop="1" x14ac:dyDescent="0.25">
      <c r="A21" s="9" t="s">
        <v>23</v>
      </c>
      <c r="B21" s="27">
        <f>B12</f>
        <v>0</v>
      </c>
      <c r="C21" s="28">
        <f t="shared" ref="C21:M21" si="6">B21+C12</f>
        <v>0</v>
      </c>
      <c r="D21" s="28">
        <f t="shared" si="6"/>
        <v>0</v>
      </c>
      <c r="E21" s="28">
        <f t="shared" si="6"/>
        <v>0</v>
      </c>
      <c r="F21" s="28">
        <f t="shared" si="6"/>
        <v>0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</row>
    <row r="22" spans="1:14" ht="9" customHeight="1" x14ac:dyDescent="0.25">
      <c r="A22" s="21"/>
      <c r="B22" s="2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 ht="15" customHeight="1" x14ac:dyDescent="0.25">
      <c r="A23" s="11"/>
      <c r="B23" s="14" t="str">
        <f t="shared" ref="B23:M23" si="7">IF(B25&lt;=B21," ","Alult.")</f>
        <v xml:space="preserve"> </v>
      </c>
      <c r="C23" s="15" t="str">
        <f t="shared" si="7"/>
        <v xml:space="preserve"> </v>
      </c>
      <c r="D23" s="15" t="str">
        <f t="shared" si="7"/>
        <v xml:space="preserve"> </v>
      </c>
      <c r="E23" s="15" t="str">
        <f t="shared" si="7"/>
        <v xml:space="preserve"> </v>
      </c>
      <c r="F23" s="15" t="str">
        <f t="shared" si="7"/>
        <v xml:space="preserve"> </v>
      </c>
      <c r="G23" s="15" t="str">
        <f t="shared" si="7"/>
        <v xml:space="preserve"> </v>
      </c>
      <c r="H23" s="15" t="str">
        <f t="shared" si="7"/>
        <v xml:space="preserve"> </v>
      </c>
      <c r="I23" s="15" t="str">
        <f t="shared" si="7"/>
        <v xml:space="preserve"> </v>
      </c>
      <c r="J23" s="15" t="str">
        <f t="shared" si="7"/>
        <v xml:space="preserve"> </v>
      </c>
      <c r="K23" s="15" t="str">
        <f t="shared" si="7"/>
        <v xml:space="preserve"> </v>
      </c>
      <c r="L23" s="15" t="str">
        <f t="shared" si="7"/>
        <v xml:space="preserve"> </v>
      </c>
      <c r="M23" s="15" t="str">
        <f t="shared" si="7"/>
        <v xml:space="preserve"> </v>
      </c>
    </row>
    <row r="24" spans="1:14" ht="15" customHeight="1" thickBot="1" x14ac:dyDescent="0.3">
      <c r="A24" s="11"/>
      <c r="B24" s="30" t="str">
        <f t="shared" ref="B24:M24" si="8">IF(B26&gt;=B21," ","Túlt.")</f>
        <v xml:space="preserve"> </v>
      </c>
      <c r="C24" s="31" t="str">
        <f t="shared" si="8"/>
        <v xml:space="preserve"> </v>
      </c>
      <c r="D24" s="31" t="str">
        <f t="shared" si="8"/>
        <v xml:space="preserve"> </v>
      </c>
      <c r="E24" s="31" t="str">
        <f t="shared" si="8"/>
        <v xml:space="preserve"> </v>
      </c>
      <c r="F24" s="31" t="str">
        <f t="shared" si="8"/>
        <v xml:space="preserve"> </v>
      </c>
      <c r="G24" s="31" t="str">
        <f t="shared" si="8"/>
        <v xml:space="preserve"> </v>
      </c>
      <c r="H24" s="31" t="str">
        <f t="shared" si="8"/>
        <v xml:space="preserve"> </v>
      </c>
      <c r="I24" s="31" t="str">
        <f t="shared" si="8"/>
        <v xml:space="preserve"> </v>
      </c>
      <c r="J24" s="15" t="str">
        <f t="shared" si="8"/>
        <v xml:space="preserve"> </v>
      </c>
      <c r="K24" s="15" t="str">
        <f t="shared" si="8"/>
        <v xml:space="preserve"> </v>
      </c>
      <c r="L24" s="15" t="str">
        <f t="shared" si="8"/>
        <v xml:space="preserve"> </v>
      </c>
      <c r="M24" s="15" t="str">
        <f t="shared" si="8"/>
        <v xml:space="preserve"> </v>
      </c>
    </row>
    <row r="25" spans="1:14" ht="20.25" customHeight="1" thickBot="1" x14ac:dyDescent="0.3">
      <c r="A25" s="9" t="s">
        <v>20</v>
      </c>
      <c r="B25" s="32">
        <f>$K$5/12*0.95</f>
        <v>0</v>
      </c>
      <c r="C25" s="33">
        <f>$K$5/12*0.95+B25</f>
        <v>0</v>
      </c>
      <c r="D25" s="33">
        <f t="shared" ref="D25:H25" si="9">$K$5/12*0.95+C25</f>
        <v>0</v>
      </c>
      <c r="E25" s="33">
        <f t="shared" si="9"/>
        <v>0</v>
      </c>
      <c r="F25" s="33">
        <f t="shared" si="9"/>
        <v>0</v>
      </c>
      <c r="G25" s="33">
        <f t="shared" si="9"/>
        <v>0</v>
      </c>
      <c r="H25" s="33">
        <f t="shared" si="9"/>
        <v>0</v>
      </c>
      <c r="I25" s="34">
        <f>($K$5/12+I11)*0.95+H25</f>
        <v>0</v>
      </c>
      <c r="J25" s="34">
        <f t="shared" ref="J25:M25" si="10">($K$5/12+J11)*0.95+I25</f>
        <v>0</v>
      </c>
      <c r="K25" s="34">
        <f t="shared" si="10"/>
        <v>0</v>
      </c>
      <c r="L25" s="34">
        <f t="shared" si="10"/>
        <v>0</v>
      </c>
      <c r="M25" s="34">
        <f t="shared" si="10"/>
        <v>0</v>
      </c>
      <c r="N25" s="17">
        <f>J6+N10-M25</f>
        <v>0</v>
      </c>
    </row>
    <row r="26" spans="1:14" ht="20.25" customHeight="1" thickTop="1" thickBot="1" x14ac:dyDescent="0.3">
      <c r="A26" s="9" t="s">
        <v>21</v>
      </c>
      <c r="B26" s="35">
        <f t="shared" ref="B26" si="11">$K$5/12*1.1</f>
        <v>0</v>
      </c>
      <c r="C26" s="36">
        <f>$K$5/12*1.1+B26</f>
        <v>0</v>
      </c>
      <c r="D26" s="36">
        <f t="shared" ref="D26:H26" si="12">$K$5/12*1.1+C26</f>
        <v>0</v>
      </c>
      <c r="E26" s="36">
        <f t="shared" si="12"/>
        <v>0</v>
      </c>
      <c r="F26" s="36">
        <f t="shared" si="12"/>
        <v>0</v>
      </c>
      <c r="G26" s="36">
        <f t="shared" si="12"/>
        <v>0</v>
      </c>
      <c r="H26" s="36">
        <f t="shared" si="12"/>
        <v>0</v>
      </c>
      <c r="I26" s="37">
        <f>($K$5/12+I11)*1.1+H26</f>
        <v>0</v>
      </c>
      <c r="J26" s="37">
        <f t="shared" ref="J26:M26" si="13">($K$5/12+J11)*1.1+I26</f>
        <v>0</v>
      </c>
      <c r="K26" s="37">
        <f t="shared" si="13"/>
        <v>0</v>
      </c>
      <c r="L26" s="37">
        <f t="shared" si="13"/>
        <v>0</v>
      </c>
      <c r="M26" s="37">
        <f t="shared" si="13"/>
        <v>0</v>
      </c>
      <c r="N26" s="17">
        <f>L6+N11-M26</f>
        <v>0</v>
      </c>
    </row>
    <row r="27" spans="1:14" ht="9" customHeight="1" x14ac:dyDescent="0.25">
      <c r="A27" s="38"/>
      <c r="B27" s="39"/>
      <c r="C27" s="40"/>
      <c r="D27" s="41"/>
      <c r="E27" s="39"/>
      <c r="F27" s="40"/>
      <c r="G27" s="41"/>
      <c r="H27" s="39"/>
      <c r="I27" s="40"/>
      <c r="J27" s="41"/>
      <c r="K27" s="39"/>
      <c r="L27" s="40"/>
      <c r="M27" s="42"/>
    </row>
    <row r="28" spans="1:14" ht="15" x14ac:dyDescent="0.25">
      <c r="A28" s="43"/>
      <c r="B28" s="39"/>
      <c r="C28" s="39"/>
      <c r="D28" s="39"/>
      <c r="E28" s="39"/>
      <c r="F28" s="39"/>
      <c r="G28" s="39"/>
      <c r="H28" s="44" t="str">
        <f>IF(H30&lt;=H21," ","Alult.")</f>
        <v xml:space="preserve"> </v>
      </c>
      <c r="I28" s="39"/>
      <c r="J28" s="39"/>
      <c r="K28" s="39"/>
      <c r="L28" s="39"/>
      <c r="M28" s="39"/>
    </row>
    <row r="29" spans="1:14" ht="15.75" thickBot="1" x14ac:dyDescent="0.3">
      <c r="A29" s="43"/>
      <c r="B29" s="39"/>
      <c r="C29" s="39"/>
      <c r="D29" s="39"/>
      <c r="E29" s="39"/>
      <c r="F29" s="39"/>
      <c r="G29" s="39"/>
      <c r="H29" s="44" t="str">
        <f>IF(H30&gt;=H21," ","Túlt.")</f>
        <v xml:space="preserve"> </v>
      </c>
      <c r="I29" s="39"/>
      <c r="J29" s="39"/>
      <c r="K29" s="39"/>
      <c r="L29" s="39"/>
      <c r="M29" s="39"/>
    </row>
    <row r="30" spans="1:14" ht="24.75" customHeight="1" x14ac:dyDescent="0.25">
      <c r="A30" s="45" t="s">
        <v>24</v>
      </c>
      <c r="B30" s="39"/>
      <c r="C30" s="39"/>
      <c r="D30" s="39"/>
      <c r="E30" s="39"/>
      <c r="F30" s="39"/>
      <c r="G30" s="39"/>
      <c r="H30" s="46">
        <f>(K5/12)*7*0.75</f>
        <v>0</v>
      </c>
      <c r="I30" s="39"/>
      <c r="J30" s="39"/>
      <c r="K30" s="39"/>
      <c r="L30" s="39"/>
      <c r="M30" s="39"/>
    </row>
    <row r="31" spans="1:14" ht="31.5" customHeight="1" x14ac:dyDescent="0.25">
      <c r="A31" s="47" t="s">
        <v>25</v>
      </c>
      <c r="B31" s="48">
        <f t="shared" ref="B31:M31" si="14">B12-B17</f>
        <v>0</v>
      </c>
      <c r="C31" s="48">
        <f t="shared" si="14"/>
        <v>0</v>
      </c>
      <c r="D31" s="48">
        <f t="shared" si="14"/>
        <v>0</v>
      </c>
      <c r="E31" s="48">
        <f t="shared" si="14"/>
        <v>0</v>
      </c>
      <c r="F31" s="48">
        <f t="shared" si="14"/>
        <v>0</v>
      </c>
      <c r="G31" s="48">
        <f t="shared" si="14"/>
        <v>0</v>
      </c>
      <c r="H31" s="48">
        <f t="shared" si="14"/>
        <v>0</v>
      </c>
      <c r="I31" s="48">
        <f t="shared" si="14"/>
        <v>0</v>
      </c>
      <c r="J31" s="48">
        <f t="shared" si="14"/>
        <v>0</v>
      </c>
      <c r="K31" s="48">
        <f t="shared" si="14"/>
        <v>0</v>
      </c>
      <c r="L31" s="48">
        <f t="shared" si="14"/>
        <v>0</v>
      </c>
      <c r="M31" s="48">
        <f t="shared" si="14"/>
        <v>0</v>
      </c>
    </row>
    <row r="32" spans="1:14" ht="29.25" customHeight="1" x14ac:dyDescent="0.25">
      <c r="A32" s="47" t="s">
        <v>26</v>
      </c>
      <c r="B32" s="48">
        <f>B21-B26</f>
        <v>0</v>
      </c>
      <c r="C32" s="48">
        <f t="shared" ref="C32:M32" si="15">C21-C26</f>
        <v>0</v>
      </c>
      <c r="D32" s="48">
        <f t="shared" si="15"/>
        <v>0</v>
      </c>
      <c r="E32" s="48">
        <f t="shared" si="15"/>
        <v>0</v>
      </c>
      <c r="F32" s="48">
        <f t="shared" si="15"/>
        <v>0</v>
      </c>
      <c r="G32" s="48">
        <f t="shared" si="15"/>
        <v>0</v>
      </c>
      <c r="H32" s="48">
        <f t="shared" si="15"/>
        <v>0</v>
      </c>
      <c r="I32" s="48">
        <f t="shared" si="15"/>
        <v>0</v>
      </c>
      <c r="J32" s="48">
        <f t="shared" si="15"/>
        <v>0</v>
      </c>
      <c r="K32" s="48">
        <f t="shared" si="15"/>
        <v>0</v>
      </c>
      <c r="L32" s="48">
        <f t="shared" si="15"/>
        <v>0</v>
      </c>
      <c r="M32" s="48">
        <f t="shared" si="15"/>
        <v>0</v>
      </c>
    </row>
  </sheetData>
  <sheetProtection password="CC53" sheet="1" objects="1" scenarios="1"/>
  <mergeCells count="23">
    <mergeCell ref="A10:L10"/>
    <mergeCell ref="A11:L11"/>
    <mergeCell ref="G8:G9"/>
    <mergeCell ref="H8:H9"/>
    <mergeCell ref="I8:I9"/>
    <mergeCell ref="J8:J9"/>
    <mergeCell ref="K8:K9"/>
    <mergeCell ref="L8:L9"/>
    <mergeCell ref="B6:C6"/>
    <mergeCell ref="D6:G6"/>
    <mergeCell ref="B7:M7"/>
    <mergeCell ref="B8:B9"/>
    <mergeCell ref="C8:C9"/>
    <mergeCell ref="D8:D9"/>
    <mergeCell ref="E8:E9"/>
    <mergeCell ref="F8:F9"/>
    <mergeCell ref="M8:M9"/>
    <mergeCell ref="B3:M3"/>
    <mergeCell ref="B4:C4"/>
    <mergeCell ref="D4:G4"/>
    <mergeCell ref="B5:C5"/>
    <mergeCell ref="D5:G5"/>
    <mergeCell ref="I5:J5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Példa</vt:lpstr>
      <vt:lpstr>Alul-túlt._ell.08. MÓD. </vt:lpstr>
      <vt:lpstr>Alul-túlt._ell.09. MÓD.  </vt:lpstr>
      <vt:lpstr>Alul-túlt._ell.10. MÓD. </vt:lpstr>
      <vt:lpstr>Alul-túlt._ell.11. MÓD.</vt:lpstr>
      <vt:lpstr>Alul-túlt._ell.12.. MÓD.</vt:lpstr>
      <vt:lpstr>'Alul-túlt._ell.08. MÓD. '!Nyomtatási_terület</vt:lpstr>
      <vt:lpstr>'Alul-túlt._ell.09. MÓD.  '!Nyomtatási_terület</vt:lpstr>
      <vt:lpstr>'Alul-túlt._ell.10. MÓD. '!Nyomtatási_terület</vt:lpstr>
      <vt:lpstr>'Alul-túlt._ell.11. MÓD.'!Nyomtatási_terület</vt:lpstr>
      <vt:lpstr>'Alul-túlt._ell.12.. MÓD.'!Nyomtatási_terület</vt:lpstr>
      <vt:lpstr>Példa!Nyomtatási_terület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alul_tul_telj_tabla-módosítással</dc:title>
  <dc:subject>alul_tul_telj_tabla-módosítással</dc:subject>
  <dc:creator>Bodnár Mária</dc:creator>
  <cp:keywords>alul_tul_telj_tabla-módosítással</cp:keywords>
  <cp:lastModifiedBy>Bodnár Mária</cp:lastModifiedBy>
  <dcterms:created xsi:type="dcterms:W3CDTF">2013-05-14T14:50:50Z</dcterms:created>
  <dcterms:modified xsi:type="dcterms:W3CDTF">2013-09-20T09:17:02Z</dcterms:modified>
</cp:coreProperties>
</file>